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25" windowHeight="11700" activeTab="2"/>
  </bookViews>
  <sheets>
    <sheet name="свод " sheetId="1" r:id="rId1"/>
    <sheet name="первон уточ" sheetId="2" r:id="rId2"/>
    <sheet name="1 уточ расчет" sheetId="3" r:id="rId3"/>
  </sheets>
  <definedNames>
    <definedName name="_xlnm.Print_Area" localSheetId="2">'1 уточ расчет'!$A$2:$DO$186</definedName>
    <definedName name="_xlnm.Print_Area" localSheetId="1">'первон уточ'!$A$2:$DO$186</definedName>
  </definedNames>
  <calcPr fullCalcOnLoad="1"/>
</workbook>
</file>

<file path=xl/sharedStrings.xml><?xml version="1.0" encoding="utf-8"?>
<sst xmlns="http://schemas.openxmlformats.org/spreadsheetml/2006/main" count="594" uniqueCount="221">
  <si>
    <t>№
п/п</t>
  </si>
  <si>
    <t>Наименование расходов</t>
  </si>
  <si>
    <t>Сумма, тыс. руб.
(гр. 3 х гр. 4)</t>
  </si>
  <si>
    <t>Место назначения</t>
  </si>
  <si>
    <t>1</t>
  </si>
  <si>
    <t>2</t>
  </si>
  <si>
    <t>3</t>
  </si>
  <si>
    <t>Сумма, тыс. руб.</t>
  </si>
  <si>
    <t>Единица измерения</t>
  </si>
  <si>
    <t>Стоимость
1 гигабайта,
тыс. руб.</t>
  </si>
  <si>
    <t>Оплата проезда при служебных командировках</t>
  </si>
  <si>
    <t>Наименование
расходов</t>
  </si>
  <si>
    <t>Оплата потребления газа</t>
  </si>
  <si>
    <t>Оплата потребления электроэнергии</t>
  </si>
  <si>
    <t>гКал</t>
  </si>
  <si>
    <t>Оплата потребления воды</t>
  </si>
  <si>
    <t>Количество договоров</t>
  </si>
  <si>
    <t>Налог на имущество</t>
  </si>
  <si>
    <t>Количество</t>
  </si>
  <si>
    <t>Сумма, тыс. руб.
(гр. 4 х гр. 5 / 1000)</t>
  </si>
  <si>
    <t>4</t>
  </si>
  <si>
    <t>Сумма в месяц (согласно штатному расписанию),
тыс. руб.</t>
  </si>
  <si>
    <t>Количество месяцев</t>
  </si>
  <si>
    <t>Объем информации (гигабайт в год)</t>
  </si>
  <si>
    <t>Стоимость
аренды канала,
тыс. руб.</t>
  </si>
  <si>
    <t>РАСЧЕТЫ</t>
  </si>
  <si>
    <t>к бюджетной смете</t>
  </si>
  <si>
    <t xml:space="preserve">на </t>
  </si>
  <si>
    <t xml:space="preserve"> год</t>
  </si>
  <si>
    <t>КОДЫ</t>
  </si>
  <si>
    <t>Наименование учреждения</t>
  </si>
  <si>
    <t>Наименование бюджета</t>
  </si>
  <si>
    <t>по ОКПО</t>
  </si>
  <si>
    <t>по ОКТМО</t>
  </si>
  <si>
    <t>в том числе:</t>
  </si>
  <si>
    <t>ИТОГО:</t>
  </si>
  <si>
    <t xml:space="preserve">Размер начислений на выплаты по оплате труда </t>
  </si>
  <si>
    <t xml:space="preserve">в соответствии с действующими на дату составления </t>
  </si>
  <si>
    <t>сметы нормативными правовыми актами</t>
  </si>
  <si>
    <t>Коли-чество коман-дировок</t>
  </si>
  <si>
    <t>Абонентская оплата за номер</t>
  </si>
  <si>
    <t>ед.</t>
  </si>
  <si>
    <t>Коли-чество номеров</t>
  </si>
  <si>
    <t>Коли-чество платежей
в год</t>
  </si>
  <si>
    <t>Сумма, тыс. руб.
(гр. 4 х гр. 5 х 
гр. 6)</t>
  </si>
  <si>
    <t>Подключение и использование сети Интернет</t>
  </si>
  <si>
    <t>Сумма, тыс. руб.
(гр. 2 х гр. 3 + 
гр. 4)</t>
  </si>
  <si>
    <t>Средняя стоимость, 
тыс. руб.</t>
  </si>
  <si>
    <t>Средняя стоимость проезда
в одну сторону, 
тыс. руб.</t>
  </si>
  <si>
    <t>куб. м</t>
  </si>
  <si>
    <t>кВт/час</t>
  </si>
  <si>
    <t>Сумма, 
тыс. руб. 
(гр. 4 х гр. 5 х
гр. 6)</t>
  </si>
  <si>
    <t>Период пользования имуществом (мес.)</t>
  </si>
  <si>
    <t>Количество объектов</t>
  </si>
  <si>
    <t>Арендная плата за пользование имуществом, всего</t>
  </si>
  <si>
    <t>Площадь арендуемых помещений, земли 
(кв. м)</t>
  </si>
  <si>
    <t>Средняя стоимость в месяц 1 кв. м площади
(1 объекта автотранспор-та), тыс. руб.</t>
  </si>
  <si>
    <t>Стоимость 
тыс. руб.</t>
  </si>
  <si>
    <t>Оплата услуг вневедомственной, пожарной охраны, всего</t>
  </si>
  <si>
    <t>Оплата услуг на установку, наладку, эксплуатацию охранной и пожарной сигнализации</t>
  </si>
  <si>
    <t>Изготовление, приобретение сувенирной, полиграфической продукции</t>
  </si>
  <si>
    <t>Оплата прочих расходов</t>
  </si>
  <si>
    <t>в том числе по группам объектов:</t>
  </si>
  <si>
    <t>Средняя 
стоимость
за единицу,
тыс. руб.</t>
  </si>
  <si>
    <t>Ставка налога, %</t>
  </si>
  <si>
    <t>Остаточная стоимость основных средств, тыс. руб.</t>
  </si>
  <si>
    <t>Земельный налог, всего</t>
  </si>
  <si>
    <t>Сумма, тыс. руб. 
(гр. 5 х гр. 6 / 100)</t>
  </si>
  <si>
    <t>Площадь земельного участка 
(кв. м)</t>
  </si>
  <si>
    <t>Удельный показатель кадастровой стоимости земель, 
руб. за кв. м</t>
  </si>
  <si>
    <t>Кадастровая стоимость земельного участка, 
тыс. руб. 
(гр. 3 х гр. 4 / 1000)</t>
  </si>
  <si>
    <t>Оплата платежей, сборов, государственных пошлин, лицензий</t>
  </si>
  <si>
    <t>Транспортный налог</t>
  </si>
  <si>
    <t>Сумма исчисленного налога, подлежащего уплате, тыс. руб.
(гр. 3 х гр. 4 / 100)</t>
  </si>
  <si>
    <t>Приобретение машин, оборудования, инструментов, транспортных средств, инвентаря, библиотечного фонда, медицинского инструментария и прочих основных средств, всего</t>
  </si>
  <si>
    <t>Цена за 
единицу 
руб.</t>
  </si>
  <si>
    <t>Стоимость 
за единицу, 
тыс. руб.</t>
  </si>
  <si>
    <t>Численность работников, направленных в командировку, в год</t>
  </si>
  <si>
    <t>Стоимость 
услуги,
тыс. руб.</t>
  </si>
  <si>
    <t>Вид расходов 611/241 "Фонд оплаты труда и страховые взносы"</t>
  </si>
  <si>
    <t>1. Услуги почты</t>
  </si>
  <si>
    <t>2. Услуги телефонной связи и электронной почты</t>
  </si>
  <si>
    <t>Всего:</t>
  </si>
  <si>
    <t>3. Услуги Интернета</t>
  </si>
  <si>
    <t>Тариф (стоимость за единицу)
(стоимость 
за единицу), 
руб.</t>
  </si>
  <si>
    <t>Потребле-ние в год</t>
  </si>
  <si>
    <t>VII. КОСГУ 224 "Арендная плата за пользование имуществом"</t>
  </si>
  <si>
    <t>№</t>
  </si>
  <si>
    <t>Стоимость услуг, тыс. руб.</t>
  </si>
  <si>
    <t>2. Расходы на оплату налога на имущество</t>
  </si>
  <si>
    <t>3. Расходы на оплату земельного налога</t>
  </si>
  <si>
    <t>5</t>
  </si>
  <si>
    <t>ВСЕГО:</t>
  </si>
  <si>
    <t>КОСГУ 310 "Увеличение стоимости основных средств"</t>
  </si>
  <si>
    <t>Сумма, тыс. руб. (гр.4 х гр.5 х гр. 6 х 2)</t>
  </si>
  <si>
    <t>ИТОГО</t>
  </si>
  <si>
    <t>КОСГУ 340 "Увеличение стоимости материальных запасов"</t>
  </si>
  <si>
    <t>Заправка катриджа</t>
  </si>
  <si>
    <t>Оплата услуг на страхование гражданской ответственности владельцев транспортных средств (СОГЛАСИЕ)</t>
  </si>
  <si>
    <t>Повышения квалификации пед-работников</t>
  </si>
  <si>
    <t>6</t>
  </si>
  <si>
    <t>Повышения квалификации руководителей</t>
  </si>
  <si>
    <t>7</t>
  </si>
  <si>
    <t>8</t>
  </si>
  <si>
    <t>9</t>
  </si>
  <si>
    <t>Семинар директоров</t>
  </si>
  <si>
    <t>Медосмотр</t>
  </si>
  <si>
    <t>Аттестация рабочих мест</t>
  </si>
  <si>
    <t>Спортоборудование</t>
  </si>
  <si>
    <t>Хозоборудование</t>
  </si>
  <si>
    <t>ГСМ</t>
  </si>
  <si>
    <t>№   п/п</t>
  </si>
  <si>
    <t>Безлимитный</t>
  </si>
  <si>
    <t>Карабудахкент-махачкала</t>
  </si>
  <si>
    <t>итого</t>
  </si>
  <si>
    <t>Оплата потребления водоотведения</t>
  </si>
  <si>
    <t>(Госстандарт и райполномочия)</t>
  </si>
  <si>
    <t>питание 1-4 классов</t>
  </si>
  <si>
    <t>дезинфекция и дератизация</t>
  </si>
  <si>
    <t>Услуги интернета</t>
  </si>
  <si>
    <t>приобретение ученической мебели</t>
  </si>
  <si>
    <t xml:space="preserve">                                                             Всего без вида расхода 244</t>
  </si>
  <si>
    <t>Вид расхода 612/244 КОСГУ 310 "Увеличение стоимости основных средств"</t>
  </si>
  <si>
    <t>Хозинвентарь (учебно-хоз. Оасход)</t>
  </si>
  <si>
    <t>ВСЕГО  вида расхода 612/244:</t>
  </si>
  <si>
    <t>учебно-хоз расходы госстандарт</t>
  </si>
  <si>
    <t>косгу</t>
  </si>
  <si>
    <t xml:space="preserve">вывоз тбо </t>
  </si>
  <si>
    <t>аттестация рабочих мест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</si>
  <si>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</si>
  <si>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</si>
  <si>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</si>
  <si>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</si>
  <si>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</si>
  <si>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</si>
  <si>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</si>
  <si>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</si>
  <si>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</si>
  <si>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</si>
  <si>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</si>
  <si>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№ 
п/п</t>
  </si>
  <si>
    <t>Размер базы 
для начисления страховых взносов, руб.</t>
  </si>
  <si>
    <t>Сумма 
взноса, 
руб.</t>
  </si>
  <si>
    <t>х</t>
  </si>
  <si>
    <t>1.1</t>
  </si>
  <si>
    <t>1.2</t>
  </si>
  <si>
    <t>1.3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</si>
  <si>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</si>
  <si>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</si>
  <si>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</si>
  <si>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</si>
  <si>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</si>
  <si>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</si>
  <si>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 xml:space="preserve">Итого: </t>
  </si>
  <si>
    <t>IV. Вид расхода 244 /КОСГУ 221 "Услуги связи"</t>
  </si>
  <si>
    <t>II.вид расхода 119/ КОСГУ 213 "Начисления на выплаты по оплате труда"</t>
  </si>
  <si>
    <t>Iвид расходла 111/. КОСГУ 211 "Заработная плата"</t>
  </si>
  <si>
    <t>IX. Вид расхода 244/ КОСГУ 226 "Прочие работы, услуги"</t>
  </si>
  <si>
    <t>X.  Вид расхода 850КОСГУ 290 "Прочие расходы"</t>
  </si>
  <si>
    <t>Предоставление бухгалтерских услуг</t>
  </si>
  <si>
    <t>VI. Вид расхода 244 /КОСГУ 223 "Коммунальные услуги"</t>
  </si>
  <si>
    <t>Вид расхода 244 /  КОСГУ 225 "Работы, услуги по содержанию имущества"</t>
  </si>
  <si>
    <t>Вид расхода 244 /КОСГУ 226 "Прочие работы, услуги"</t>
  </si>
  <si>
    <t>хозрасходы(на ремонт)</t>
  </si>
  <si>
    <t>по смеие рай</t>
  </si>
  <si>
    <t xml:space="preserve">всего </t>
  </si>
  <si>
    <t>Ремонт пожарной сигнализации и обработка дер конструкций</t>
  </si>
  <si>
    <t>обслуж газ сч</t>
  </si>
  <si>
    <t>обслуживание кнопки пожарной сигнали</t>
  </si>
  <si>
    <t>Оплата  услуг измерения весов, разработка программ</t>
  </si>
  <si>
    <t xml:space="preserve">1С поставки программных продуктов, цифровизация, </t>
  </si>
  <si>
    <t>прочие расходы( пени и штрафы)</t>
  </si>
  <si>
    <t>ГСМ,Запчасти</t>
  </si>
  <si>
    <t>Вид расхода 321/262 денежная компенсация питание детям инвалидам</t>
  </si>
  <si>
    <t>денежная компенсация питание детям инвалидам</t>
  </si>
  <si>
    <t>2021</t>
  </si>
  <si>
    <t>административный персонал</t>
  </si>
  <si>
    <t>основной персоналт (педработники)</t>
  </si>
  <si>
    <t>штатные пед работники</t>
  </si>
  <si>
    <t>учебно вспомогатеьный персонал</t>
  </si>
  <si>
    <t>обслуживающий персонал</t>
  </si>
  <si>
    <t>ежемесячное денежное поощрение за классное руководство</t>
  </si>
  <si>
    <t>Оплата услуг за содержание  имущества, всего</t>
  </si>
  <si>
    <t>,</t>
  </si>
  <si>
    <t>обслуживание услуги сайта</t>
  </si>
  <si>
    <t xml:space="preserve">Анализ испорлнения смет рпасходов на 2021год </t>
  </si>
  <si>
    <t>по МБОУ "Карабудахкентской сош № 3"</t>
  </si>
  <si>
    <t>остаток на нач года</t>
  </si>
  <si>
    <t>План фино первоначальный</t>
  </si>
  <si>
    <t>план  первонач. с учетом  остатков</t>
  </si>
  <si>
    <t xml:space="preserve">план уточненныей </t>
  </si>
  <si>
    <t>211г</t>
  </si>
  <si>
    <t>213г</t>
  </si>
  <si>
    <t>340г</t>
  </si>
  <si>
    <t>итого гос</t>
  </si>
  <si>
    <t>340гсм</t>
  </si>
  <si>
    <t>340уч</t>
  </si>
  <si>
    <t>итого рай</t>
  </si>
  <si>
    <t xml:space="preserve">340 пит </t>
  </si>
  <si>
    <t>340фб</t>
  </si>
  <si>
    <t>211фб</t>
  </si>
  <si>
    <t>213фб</t>
  </si>
  <si>
    <t>всего пит фб</t>
  </si>
  <si>
    <t>20 лсч</t>
  </si>
  <si>
    <t>21 лсч</t>
  </si>
  <si>
    <t>всего по пфхд</t>
  </si>
  <si>
    <t>211г+р</t>
  </si>
  <si>
    <t>213г-р</t>
  </si>
  <si>
    <t>340г+р</t>
  </si>
  <si>
    <t>211г+р+ф</t>
  </si>
  <si>
    <t>213г+р+ф</t>
  </si>
  <si>
    <t>342г+р+ф</t>
  </si>
  <si>
    <t>V. Вид расхода 244 /КОСГУ 224 "Арендная плата"</t>
  </si>
  <si>
    <t>План 1 уточнение</t>
  </si>
  <si>
    <t>план  1 уточ с учетом  остатков</t>
  </si>
  <si>
    <t>ремонт помещения точка роста</t>
  </si>
  <si>
    <t>Директор                                                                                                               М.А.Умаева</t>
  </si>
  <si>
    <t>Гл.бухгалтер                                                                                         Н.Г. Муташева</t>
  </si>
  <si>
    <t>15,01,2021г</t>
  </si>
  <si>
    <t>МБОУ "Уллубийаульская сош"</t>
  </si>
  <si>
    <t>09.03.2021г.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</si>
</sst>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%"/>
    <numFmt numFmtId="183" formatCode="0.00000"/>
  </numFmts>
  <fonts count="53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6"/>
      <name val="Times New Roman"/>
      <family val="1"/>
    </font>
    <font>
      <sz val="10"/>
      <name val="Arimo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top" wrapText="1" shrinkToFit="1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right" wrapText="1" shrinkToFit="1"/>
    </xf>
    <xf numFmtId="0" fontId="4" fillId="0" borderId="0" xfId="0" applyFont="1" applyBorder="1" applyAlignment="1">
      <alignment horizontal="right" vertical="top" wrapText="1" shrinkToFi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shrinkToFit="1"/>
    </xf>
    <xf numFmtId="0" fontId="4" fillId="33" borderId="0" xfId="0" applyFont="1" applyFill="1" applyBorder="1" applyAlignment="1">
      <alignment horizontal="right" wrapText="1" shrinkToFit="1"/>
    </xf>
    <xf numFmtId="0" fontId="4" fillId="33" borderId="0" xfId="0" applyFont="1" applyFill="1" applyBorder="1" applyAlignment="1">
      <alignment horizontal="right" vertical="top" wrapText="1" shrinkToFit="1"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horizontal="left"/>
    </xf>
    <xf numFmtId="183" fontId="4" fillId="0" borderId="0" xfId="0" applyNumberFormat="1" applyFont="1" applyAlignment="1">
      <alignment vertical="top"/>
    </xf>
    <xf numFmtId="183" fontId="2" fillId="0" borderId="0" xfId="0" applyNumberFormat="1" applyFont="1" applyAlignment="1">
      <alignment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51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left" vertical="top"/>
    </xf>
    <xf numFmtId="174" fontId="9" fillId="0" borderId="0" xfId="0" applyNumberFormat="1" applyFont="1" applyAlignment="1">
      <alignment vertical="top"/>
    </xf>
    <xf numFmtId="183" fontId="9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74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183" fontId="10" fillId="0" borderId="0" xfId="0" applyNumberFormat="1" applyFont="1" applyAlignment="1">
      <alignment horizontal="left"/>
    </xf>
    <xf numFmtId="174" fontId="9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183" fontId="9" fillId="0" borderId="0" xfId="0" applyNumberFormat="1" applyFont="1" applyAlignment="1">
      <alignment/>
    </xf>
    <xf numFmtId="0" fontId="5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/>
    </xf>
    <xf numFmtId="183" fontId="0" fillId="0" borderId="22" xfId="0" applyNumberFormat="1" applyBorder="1" applyAlignment="1">
      <alignment horizontal="center"/>
    </xf>
    <xf numFmtId="183" fontId="0" fillId="0" borderId="22" xfId="0" applyNumberFormat="1" applyBorder="1" applyAlignment="1">
      <alignment/>
    </xf>
    <xf numFmtId="0" fontId="0" fillId="0" borderId="22" xfId="0" applyFill="1" applyBorder="1" applyAlignment="1">
      <alignment horizontal="center"/>
    </xf>
    <xf numFmtId="0" fontId="4" fillId="0" borderId="0" xfId="0" applyFont="1" applyBorder="1" applyAlignment="1">
      <alignment/>
    </xf>
    <xf numFmtId="2" fontId="9" fillId="0" borderId="0" xfId="0" applyNumberFormat="1" applyFont="1" applyAlignment="1">
      <alignment/>
    </xf>
    <xf numFmtId="0" fontId="0" fillId="2" borderId="22" xfId="0" applyFill="1" applyBorder="1" applyAlignment="1">
      <alignment horizontal="center" wrapText="1"/>
    </xf>
    <xf numFmtId="0" fontId="0" fillId="7" borderId="22" xfId="0" applyFill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183" fontId="5" fillId="0" borderId="22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0" fillId="4" borderId="22" xfId="0" applyFill="1" applyBorder="1" applyAlignment="1">
      <alignment/>
    </xf>
    <xf numFmtId="183" fontId="0" fillId="4" borderId="22" xfId="0" applyNumberFormat="1" applyFill="1" applyBorder="1" applyAlignment="1">
      <alignment horizontal="center"/>
    </xf>
    <xf numFmtId="183" fontId="5" fillId="4" borderId="22" xfId="0" applyNumberFormat="1" applyFont="1" applyFill="1" applyBorder="1" applyAlignment="1">
      <alignment horizontal="center"/>
    </xf>
    <xf numFmtId="183" fontId="41" fillId="4" borderId="22" xfId="0" applyNumberFormat="1" applyFont="1" applyFill="1" applyBorder="1" applyAlignment="1">
      <alignment horizontal="center"/>
    </xf>
    <xf numFmtId="183" fontId="0" fillId="4" borderId="22" xfId="0" applyNumberFormat="1" applyFill="1" applyBorder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175" fontId="4" fillId="0" borderId="13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right" vertical="center"/>
    </xf>
    <xf numFmtId="0" fontId="6" fillId="7" borderId="22" xfId="0" applyNumberFormat="1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wrapText="1" indent="2"/>
    </xf>
    <xf numFmtId="0" fontId="7" fillId="0" borderId="15" xfId="0" applyNumberFormat="1" applyFont="1" applyBorder="1" applyAlignment="1">
      <alignment horizontal="left" vertical="center" wrapText="1" indent="2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/>
    </xf>
    <xf numFmtId="174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83" fontId="4" fillId="7" borderId="22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174" fontId="2" fillId="0" borderId="14" xfId="0" applyNumberFormat="1" applyFont="1" applyBorder="1" applyAlignment="1">
      <alignment horizontal="center" vertical="top"/>
    </xf>
    <xf numFmtId="174" fontId="2" fillId="0" borderId="15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74" fontId="4" fillId="7" borderId="22" xfId="0" applyNumberFormat="1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 indent="2"/>
    </xf>
    <xf numFmtId="0" fontId="7" fillId="0" borderId="11" xfId="0" applyNumberFormat="1" applyFont="1" applyBorder="1" applyAlignment="1">
      <alignment horizontal="left" vertical="center" wrapText="1" indent="2"/>
    </xf>
    <xf numFmtId="0" fontId="6" fillId="0" borderId="17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15" xfId="0" applyNumberFormat="1" applyFont="1" applyBorder="1" applyAlignment="1">
      <alignment horizontal="center" vertical="center"/>
    </xf>
    <xf numFmtId="10" fontId="2" fillId="0" borderId="13" xfId="0" applyNumberFormat="1" applyFont="1" applyFill="1" applyBorder="1" applyAlignment="1">
      <alignment horizontal="center" vertical="top"/>
    </xf>
    <xf numFmtId="174" fontId="4" fillId="0" borderId="2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top" wrapText="1" shrinkToFit="1"/>
    </xf>
    <xf numFmtId="0" fontId="2" fillId="0" borderId="14" xfId="0" applyFont="1" applyBorder="1" applyAlignment="1">
      <alignment horizontal="center" vertical="top" wrapText="1" shrinkToFit="1"/>
    </xf>
    <xf numFmtId="0" fontId="2" fillId="0" borderId="15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7" borderId="22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center" vertical="top"/>
    </xf>
    <xf numFmtId="174" fontId="2" fillId="0" borderId="13" xfId="0" applyNumberFormat="1" applyFont="1" applyFill="1" applyBorder="1" applyAlignment="1">
      <alignment horizontal="center" vertical="center"/>
    </xf>
    <xf numFmtId="174" fontId="2" fillId="0" borderId="14" xfId="0" applyNumberFormat="1" applyFont="1" applyFill="1" applyBorder="1" applyAlignment="1">
      <alignment horizontal="center" vertical="center"/>
    </xf>
    <xf numFmtId="174" fontId="2" fillId="0" borderId="15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75" fontId="2" fillId="0" borderId="13" xfId="0" applyNumberFormat="1" applyFont="1" applyBorder="1" applyAlignment="1">
      <alignment horizontal="center" vertical="center"/>
    </xf>
    <xf numFmtId="175" fontId="2" fillId="0" borderId="14" xfId="0" applyNumberFormat="1" applyFont="1" applyBorder="1" applyAlignment="1">
      <alignment horizontal="center" vertical="center"/>
    </xf>
    <xf numFmtId="175" fontId="2" fillId="0" borderId="1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175" fontId="2" fillId="0" borderId="13" xfId="0" applyNumberFormat="1" applyFont="1" applyFill="1" applyBorder="1" applyAlignment="1">
      <alignment horizontal="center" vertical="top"/>
    </xf>
    <xf numFmtId="175" fontId="2" fillId="0" borderId="14" xfId="0" applyNumberFormat="1" applyFont="1" applyFill="1" applyBorder="1" applyAlignment="1">
      <alignment horizontal="center" vertical="top"/>
    </xf>
    <xf numFmtId="175" fontId="2" fillId="0" borderId="15" xfId="0" applyNumberFormat="1" applyFont="1" applyFill="1" applyBorder="1" applyAlignment="1">
      <alignment horizontal="center" vertical="top"/>
    </xf>
    <xf numFmtId="0" fontId="4" fillId="7" borderId="22" xfId="0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horizontal="center" vertical="top"/>
    </xf>
    <xf numFmtId="0" fontId="4" fillId="7" borderId="15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 shrinkToFit="1"/>
    </xf>
    <xf numFmtId="0" fontId="2" fillId="0" borderId="14" xfId="0" applyFont="1" applyBorder="1" applyAlignment="1">
      <alignment horizontal="left" vertical="top" wrapText="1" shrinkToFit="1"/>
    </xf>
    <xf numFmtId="0" fontId="2" fillId="0" borderId="15" xfId="0" applyFont="1" applyBorder="1" applyAlignment="1">
      <alignment horizontal="left" vertical="top" wrapText="1" shrinkToFit="1"/>
    </xf>
    <xf numFmtId="183" fontId="4" fillId="7" borderId="13" xfId="0" applyNumberFormat="1" applyFont="1" applyFill="1" applyBorder="1" applyAlignment="1">
      <alignment horizontal="center" vertical="top"/>
    </xf>
    <xf numFmtId="183" fontId="4" fillId="7" borderId="14" xfId="0" applyNumberFormat="1" applyFont="1" applyFill="1" applyBorder="1" applyAlignment="1">
      <alignment horizontal="center" vertical="top"/>
    </xf>
    <xf numFmtId="183" fontId="4" fillId="7" borderId="15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 shrinkToFit="1"/>
    </xf>
    <xf numFmtId="0" fontId="2" fillId="0" borderId="14" xfId="0" applyFont="1" applyBorder="1" applyAlignment="1">
      <alignment horizontal="center" vertical="top" shrinkToFit="1"/>
    </xf>
    <xf numFmtId="0" fontId="2" fillId="0" borderId="15" xfId="0" applyFont="1" applyBorder="1" applyAlignment="1">
      <alignment horizontal="center" vertical="top" shrinkToFit="1"/>
    </xf>
    <xf numFmtId="174" fontId="2" fillId="33" borderId="13" xfId="0" applyNumberFormat="1" applyFont="1" applyFill="1" applyBorder="1" applyAlignment="1">
      <alignment horizontal="center" vertical="center"/>
    </xf>
    <xf numFmtId="174" fontId="2" fillId="33" borderId="14" xfId="0" applyNumberFormat="1" applyFont="1" applyFill="1" applyBorder="1" applyAlignment="1">
      <alignment horizontal="center" vertical="center"/>
    </xf>
    <xf numFmtId="174" fontId="2" fillId="33" borderId="15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top" shrinkToFit="1"/>
    </xf>
    <xf numFmtId="0" fontId="2" fillId="33" borderId="14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top" wrapText="1" shrinkToFit="1"/>
    </xf>
    <xf numFmtId="0" fontId="2" fillId="33" borderId="14" xfId="0" applyFont="1" applyFill="1" applyBorder="1" applyAlignment="1">
      <alignment horizontal="left" vertical="top" wrapText="1" shrinkToFit="1"/>
    </xf>
    <xf numFmtId="0" fontId="2" fillId="33" borderId="15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5" fontId="4" fillId="0" borderId="22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83" fontId="4" fillId="7" borderId="16" xfId="0" applyNumberFormat="1" applyFont="1" applyFill="1" applyBorder="1" applyAlignment="1">
      <alignment horizontal="center"/>
    </xf>
    <xf numFmtId="183" fontId="4" fillId="7" borderId="22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left"/>
    </xf>
    <xf numFmtId="2" fontId="2" fillId="0" borderId="13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2" fillId="6" borderId="13" xfId="0" applyFont="1" applyFill="1" applyBorder="1" applyAlignment="1">
      <alignment horizontal="center" vertical="top"/>
    </xf>
    <xf numFmtId="0" fontId="2" fillId="6" borderId="14" xfId="0" applyFont="1" applyFill="1" applyBorder="1" applyAlignment="1">
      <alignment horizontal="center" vertical="top"/>
    </xf>
    <xf numFmtId="0" fontId="2" fillId="6" borderId="15" xfId="0" applyFont="1" applyFill="1" applyBorder="1" applyAlignment="1">
      <alignment horizontal="center" vertical="top"/>
    </xf>
    <xf numFmtId="174" fontId="2" fillId="0" borderId="0" xfId="0" applyNumberFormat="1" applyFont="1" applyAlignment="1">
      <alignment horizontal="center"/>
    </xf>
    <xf numFmtId="183" fontId="0" fillId="0" borderId="22" xfId="0" applyNumberFormat="1" applyBorder="1" applyAlignment="1">
      <alignment horizontal="center"/>
    </xf>
    <xf numFmtId="183" fontId="0" fillId="0" borderId="22" xfId="0" applyNumberFormat="1" applyBorder="1" applyAlignment="1">
      <alignment/>
    </xf>
    <xf numFmtId="183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8.75390625" style="0" customWidth="1"/>
    <col min="2" max="5" width="11.625" style="0" customWidth="1"/>
    <col min="6" max="6" width="11.625" style="91" customWidth="1"/>
    <col min="7" max="10" width="11.625" style="0" customWidth="1"/>
  </cols>
  <sheetData>
    <row r="2" spans="1:10" ht="18.75">
      <c r="A2" s="78" t="s">
        <v>185</v>
      </c>
      <c r="B2" s="78"/>
      <c r="C2" s="78"/>
      <c r="D2" s="78"/>
      <c r="E2" s="78"/>
      <c r="F2" s="92"/>
      <c r="G2" s="79"/>
      <c r="H2" s="79"/>
      <c r="I2" s="79"/>
      <c r="J2" s="79"/>
    </row>
    <row r="3" spans="1:10" ht="18.75">
      <c r="A3" s="78" t="s">
        <v>186</v>
      </c>
      <c r="B3" s="78"/>
      <c r="C3" s="78"/>
      <c r="D3" s="78"/>
      <c r="E3" s="78"/>
      <c r="F3" s="92"/>
      <c r="G3" s="79"/>
      <c r="H3" s="79"/>
      <c r="I3" s="79"/>
      <c r="J3" s="79"/>
    </row>
    <row r="4" spans="1:10" ht="51">
      <c r="A4" s="80" t="s">
        <v>126</v>
      </c>
      <c r="B4" s="87" t="s">
        <v>187</v>
      </c>
      <c r="C4" s="87" t="s">
        <v>188</v>
      </c>
      <c r="D4" s="87" t="s">
        <v>189</v>
      </c>
      <c r="E4" s="88" t="s">
        <v>190</v>
      </c>
      <c r="F4" s="88" t="s">
        <v>213</v>
      </c>
      <c r="G4" s="88" t="s">
        <v>214</v>
      </c>
      <c r="H4" s="80"/>
      <c r="I4" s="80"/>
      <c r="J4" s="80"/>
    </row>
    <row r="5" spans="1:10" ht="12.75">
      <c r="A5" s="81" t="s">
        <v>191</v>
      </c>
      <c r="B5" s="333">
        <v>0</v>
      </c>
      <c r="C5" s="82">
        <v>33219</v>
      </c>
      <c r="D5" s="82">
        <f>B5+C5</f>
        <v>33219</v>
      </c>
      <c r="E5" s="82"/>
      <c r="F5" s="93">
        <f>C5+E5</f>
        <v>33219</v>
      </c>
      <c r="G5" s="82">
        <f>F5+B5</f>
        <v>33219</v>
      </c>
      <c r="H5" s="82"/>
      <c r="I5" s="82"/>
      <c r="J5" s="81"/>
    </row>
    <row r="6" spans="1:10" ht="12.75">
      <c r="A6" s="81" t="s">
        <v>192</v>
      </c>
      <c r="B6" s="333">
        <v>44.027500000000146</v>
      </c>
      <c r="C6" s="82">
        <v>10032</v>
      </c>
      <c r="D6" s="82">
        <f aca="true" t="shared" si="0" ref="D6:D42">B6+C6</f>
        <v>10076.0275</v>
      </c>
      <c r="E6" s="82"/>
      <c r="F6" s="93">
        <f aca="true" t="shared" si="1" ref="F6:F42">C6+E6</f>
        <v>10032</v>
      </c>
      <c r="G6" s="82">
        <f aca="true" t="shared" si="2" ref="G6:G42">F6+B6</f>
        <v>10076.0275</v>
      </c>
      <c r="H6" s="82"/>
      <c r="I6" s="82"/>
      <c r="J6" s="81"/>
    </row>
    <row r="7" spans="1:10" ht="12.75">
      <c r="A7" s="81" t="s">
        <v>193</v>
      </c>
      <c r="B7" s="333">
        <v>0</v>
      </c>
      <c r="C7" s="82">
        <v>177.8</v>
      </c>
      <c r="D7" s="82">
        <f t="shared" si="0"/>
        <v>177.8</v>
      </c>
      <c r="E7" s="82"/>
      <c r="F7" s="93">
        <f t="shared" si="1"/>
        <v>177.8</v>
      </c>
      <c r="G7" s="82">
        <f t="shared" si="2"/>
        <v>177.8</v>
      </c>
      <c r="H7" s="82"/>
      <c r="I7" s="82"/>
      <c r="J7" s="81"/>
    </row>
    <row r="8" spans="1:10" s="52" customFormat="1" ht="12.75">
      <c r="A8" s="89" t="s">
        <v>194</v>
      </c>
      <c r="B8" s="94">
        <f aca="true" t="shared" si="3" ref="B8:J8">SUM(B5:B7)</f>
        <v>44.027500000000146</v>
      </c>
      <c r="C8" s="94">
        <f t="shared" si="3"/>
        <v>43428.8</v>
      </c>
      <c r="D8" s="82">
        <f t="shared" si="0"/>
        <v>43472.8275</v>
      </c>
      <c r="E8" s="94">
        <f t="shared" si="3"/>
        <v>0</v>
      </c>
      <c r="F8" s="93">
        <f t="shared" si="1"/>
        <v>43428.8</v>
      </c>
      <c r="G8" s="82">
        <f t="shared" si="2"/>
        <v>43472.8275</v>
      </c>
      <c r="H8" s="90">
        <f t="shared" si="3"/>
        <v>0</v>
      </c>
      <c r="I8" s="90">
        <f t="shared" si="3"/>
        <v>0</v>
      </c>
      <c r="J8" s="90">
        <f t="shared" si="3"/>
        <v>0</v>
      </c>
    </row>
    <row r="9" spans="1:10" ht="12.75">
      <c r="A9" s="81"/>
      <c r="B9" s="333">
        <v>0</v>
      </c>
      <c r="C9" s="82"/>
      <c r="D9" s="82">
        <f t="shared" si="0"/>
        <v>0</v>
      </c>
      <c r="E9" s="82"/>
      <c r="F9" s="93">
        <f t="shared" si="1"/>
        <v>0</v>
      </c>
      <c r="G9" s="82">
        <f t="shared" si="2"/>
        <v>0</v>
      </c>
      <c r="H9" s="82"/>
      <c r="I9" s="82"/>
      <c r="J9" s="81"/>
    </row>
    <row r="10" spans="1:10" ht="12.75">
      <c r="A10" s="81">
        <v>211</v>
      </c>
      <c r="B10" s="333">
        <v>0</v>
      </c>
      <c r="C10" s="82">
        <v>1074</v>
      </c>
      <c r="D10" s="82">
        <f t="shared" si="0"/>
        <v>1074</v>
      </c>
      <c r="E10" s="82">
        <v>384</v>
      </c>
      <c r="F10" s="93">
        <f t="shared" si="1"/>
        <v>1458</v>
      </c>
      <c r="G10" s="82">
        <f t="shared" si="2"/>
        <v>1458</v>
      </c>
      <c r="H10" s="82"/>
      <c r="I10" s="82"/>
      <c r="J10" s="81"/>
    </row>
    <row r="11" spans="1:10" ht="12.75">
      <c r="A11" s="81">
        <v>212</v>
      </c>
      <c r="B11" s="333">
        <v>0</v>
      </c>
      <c r="C11" s="82"/>
      <c r="D11" s="82">
        <f t="shared" si="0"/>
        <v>0</v>
      </c>
      <c r="E11" s="82"/>
      <c r="F11" s="93">
        <f t="shared" si="1"/>
        <v>0</v>
      </c>
      <c r="G11" s="82">
        <f t="shared" si="2"/>
        <v>0</v>
      </c>
      <c r="H11" s="82"/>
      <c r="I11" s="82"/>
      <c r="J11" s="81"/>
    </row>
    <row r="12" spans="1:10" ht="12.75">
      <c r="A12" s="81">
        <v>213</v>
      </c>
      <c r="B12" s="333">
        <v>136.80214</v>
      </c>
      <c r="C12" s="82">
        <v>324</v>
      </c>
      <c r="D12" s="82">
        <f t="shared" si="0"/>
        <v>460.80214</v>
      </c>
      <c r="E12" s="82">
        <v>116</v>
      </c>
      <c r="F12" s="93">
        <f t="shared" si="1"/>
        <v>440</v>
      </c>
      <c r="G12" s="82">
        <f t="shared" si="2"/>
        <v>576.80214</v>
      </c>
      <c r="H12" s="82"/>
      <c r="I12" s="82"/>
      <c r="J12" s="81"/>
    </row>
    <row r="13" spans="1:10" ht="12.75">
      <c r="A13" s="81">
        <v>221</v>
      </c>
      <c r="B13" s="333">
        <v>0</v>
      </c>
      <c r="C13" s="82">
        <v>38</v>
      </c>
      <c r="D13" s="82">
        <f t="shared" si="0"/>
        <v>38</v>
      </c>
      <c r="E13" s="82"/>
      <c r="F13" s="93">
        <f t="shared" si="1"/>
        <v>38</v>
      </c>
      <c r="G13" s="82">
        <f t="shared" si="2"/>
        <v>38</v>
      </c>
      <c r="H13" s="82"/>
      <c r="I13" s="82"/>
      <c r="J13" s="81"/>
    </row>
    <row r="14" spans="1:10" ht="12.75">
      <c r="A14" s="81">
        <v>222</v>
      </c>
      <c r="B14" s="333">
        <v>0</v>
      </c>
      <c r="C14" s="82"/>
      <c r="D14" s="82">
        <f t="shared" si="0"/>
        <v>0</v>
      </c>
      <c r="E14" s="82"/>
      <c r="F14" s="93">
        <f t="shared" si="1"/>
        <v>0</v>
      </c>
      <c r="G14" s="82">
        <f t="shared" si="2"/>
        <v>0</v>
      </c>
      <c r="H14" s="82"/>
      <c r="I14" s="82"/>
      <c r="J14" s="81"/>
    </row>
    <row r="15" spans="1:10" ht="12.75">
      <c r="A15" s="81">
        <v>223</v>
      </c>
      <c r="B15" s="333">
        <v>0</v>
      </c>
      <c r="C15" s="82">
        <v>726.9</v>
      </c>
      <c r="D15" s="82">
        <f t="shared" si="0"/>
        <v>726.9</v>
      </c>
      <c r="E15" s="82"/>
      <c r="F15" s="93">
        <f t="shared" si="1"/>
        <v>726.9</v>
      </c>
      <c r="G15" s="82">
        <f t="shared" si="2"/>
        <v>726.9</v>
      </c>
      <c r="H15" s="82"/>
      <c r="I15" s="82"/>
      <c r="J15" s="81"/>
    </row>
    <row r="16" spans="1:10" ht="12.75">
      <c r="A16" s="81">
        <v>224</v>
      </c>
      <c r="B16" s="333">
        <v>0</v>
      </c>
      <c r="C16" s="82"/>
      <c r="D16" s="82">
        <f t="shared" si="0"/>
        <v>0</v>
      </c>
      <c r="E16" s="82"/>
      <c r="F16" s="93">
        <f t="shared" si="1"/>
        <v>0</v>
      </c>
      <c r="G16" s="82">
        <f t="shared" si="2"/>
        <v>0</v>
      </c>
      <c r="H16" s="82"/>
      <c r="I16" s="82"/>
      <c r="J16" s="81"/>
    </row>
    <row r="17" spans="1:10" ht="12.75">
      <c r="A17" s="81">
        <v>225</v>
      </c>
      <c r="B17" s="333">
        <v>0</v>
      </c>
      <c r="C17" s="82">
        <v>90.7</v>
      </c>
      <c r="D17" s="82">
        <f t="shared" si="0"/>
        <v>90.7</v>
      </c>
      <c r="E17" s="82">
        <v>670</v>
      </c>
      <c r="F17" s="93">
        <f t="shared" si="1"/>
        <v>760.7</v>
      </c>
      <c r="G17" s="82">
        <f t="shared" si="2"/>
        <v>760.7</v>
      </c>
      <c r="H17" s="82"/>
      <c r="I17" s="82"/>
      <c r="J17" s="81"/>
    </row>
    <row r="18" spans="1:10" ht="12.75">
      <c r="A18" s="81">
        <v>226</v>
      </c>
      <c r="B18" s="333">
        <v>0</v>
      </c>
      <c r="C18" s="82">
        <v>144.5</v>
      </c>
      <c r="D18" s="82">
        <f t="shared" si="0"/>
        <v>144.5</v>
      </c>
      <c r="E18" s="82"/>
      <c r="F18" s="93">
        <f t="shared" si="1"/>
        <v>144.5</v>
      </c>
      <c r="G18" s="82">
        <f t="shared" si="2"/>
        <v>144.5</v>
      </c>
      <c r="H18" s="82"/>
      <c r="I18" s="82"/>
      <c r="J18" s="81"/>
    </row>
    <row r="19" spans="1:10" ht="12.75">
      <c r="A19" s="81">
        <v>262</v>
      </c>
      <c r="B19" s="333">
        <v>13.419</v>
      </c>
      <c r="C19" s="82">
        <v>27.4</v>
      </c>
      <c r="D19" s="82">
        <f t="shared" si="0"/>
        <v>40.819</v>
      </c>
      <c r="E19" s="82"/>
      <c r="F19" s="93">
        <f t="shared" si="1"/>
        <v>27.4</v>
      </c>
      <c r="G19" s="82">
        <f t="shared" si="2"/>
        <v>40.819</v>
      </c>
      <c r="H19" s="82"/>
      <c r="I19" s="82"/>
      <c r="J19" s="81"/>
    </row>
    <row r="20" spans="1:10" ht="12.75">
      <c r="A20" s="81">
        <v>291</v>
      </c>
      <c r="B20" s="333">
        <v>0</v>
      </c>
      <c r="C20" s="82">
        <v>22</v>
      </c>
      <c r="D20" s="82">
        <f t="shared" si="0"/>
        <v>22</v>
      </c>
      <c r="E20" s="82"/>
      <c r="F20" s="93">
        <f t="shared" si="1"/>
        <v>22</v>
      </c>
      <c r="G20" s="82">
        <f t="shared" si="2"/>
        <v>22</v>
      </c>
      <c r="H20" s="82"/>
      <c r="I20" s="82"/>
      <c r="J20" s="81"/>
    </row>
    <row r="21" spans="1:10" ht="12.75">
      <c r="A21" s="81">
        <v>292</v>
      </c>
      <c r="B21" s="333">
        <v>0</v>
      </c>
      <c r="C21" s="82">
        <v>8</v>
      </c>
      <c r="D21" s="82">
        <f t="shared" si="0"/>
        <v>8</v>
      </c>
      <c r="E21" s="82"/>
      <c r="F21" s="93">
        <f t="shared" si="1"/>
        <v>8</v>
      </c>
      <c r="G21" s="82">
        <f t="shared" si="2"/>
        <v>8</v>
      </c>
      <c r="H21" s="82"/>
      <c r="I21" s="82"/>
      <c r="J21" s="81"/>
    </row>
    <row r="22" spans="1:10" ht="12.75" customHeight="1">
      <c r="A22" s="81">
        <v>293</v>
      </c>
      <c r="B22" s="333">
        <v>0</v>
      </c>
      <c r="C22" s="82">
        <v>50</v>
      </c>
      <c r="D22" s="82">
        <f t="shared" si="0"/>
        <v>50</v>
      </c>
      <c r="E22" s="82"/>
      <c r="F22" s="93">
        <f t="shared" si="1"/>
        <v>50</v>
      </c>
      <c r="G22" s="82">
        <f t="shared" si="2"/>
        <v>50</v>
      </c>
      <c r="H22" s="82"/>
      <c r="I22" s="82"/>
      <c r="J22" s="81"/>
    </row>
    <row r="23" spans="1:10" ht="12.75" customHeight="1">
      <c r="A23" s="81">
        <v>310</v>
      </c>
      <c r="B23" s="333">
        <v>0</v>
      </c>
      <c r="C23" s="82"/>
      <c r="D23" s="82">
        <f t="shared" si="0"/>
        <v>0</v>
      </c>
      <c r="E23" s="82"/>
      <c r="F23" s="93">
        <f t="shared" si="1"/>
        <v>0</v>
      </c>
      <c r="G23" s="82">
        <f t="shared" si="2"/>
        <v>0</v>
      </c>
      <c r="H23" s="82"/>
      <c r="I23" s="82"/>
      <c r="J23" s="81"/>
    </row>
    <row r="24" spans="1:10" ht="12.75">
      <c r="A24" s="81" t="s">
        <v>195</v>
      </c>
      <c r="B24" s="333">
        <v>0</v>
      </c>
      <c r="C24" s="82">
        <v>424.6</v>
      </c>
      <c r="D24" s="82">
        <f t="shared" si="0"/>
        <v>424.6</v>
      </c>
      <c r="E24" s="82"/>
      <c r="F24" s="93">
        <f t="shared" si="1"/>
        <v>424.6</v>
      </c>
      <c r="G24" s="82">
        <f t="shared" si="2"/>
        <v>424.6</v>
      </c>
      <c r="H24" s="82"/>
      <c r="I24" s="82"/>
      <c r="J24" s="81"/>
    </row>
    <row r="25" spans="1:10" ht="12.75">
      <c r="A25" s="81" t="s">
        <v>196</v>
      </c>
      <c r="B25" s="333">
        <v>0</v>
      </c>
      <c r="C25" s="82">
        <v>405.4</v>
      </c>
      <c r="D25" s="82">
        <f t="shared" si="0"/>
        <v>405.4</v>
      </c>
      <c r="E25" s="82"/>
      <c r="F25" s="93">
        <f t="shared" si="1"/>
        <v>405.4</v>
      </c>
      <c r="G25" s="82">
        <f t="shared" si="2"/>
        <v>405.4</v>
      </c>
      <c r="H25" s="82"/>
      <c r="I25" s="82"/>
      <c r="J25" s="81"/>
    </row>
    <row r="26" spans="1:10" ht="12.75" customHeight="1">
      <c r="A26" s="81" t="s">
        <v>197</v>
      </c>
      <c r="B26" s="95">
        <f aca="true" t="shared" si="4" ref="B26:J26">SUM(B10:B25)</f>
        <v>150.22114000000002</v>
      </c>
      <c r="C26" s="95">
        <f t="shared" si="4"/>
        <v>3335.5</v>
      </c>
      <c r="D26" s="95">
        <f t="shared" si="4"/>
        <v>3485.7211399999997</v>
      </c>
      <c r="E26" s="95">
        <f t="shared" si="4"/>
        <v>1170</v>
      </c>
      <c r="F26" s="95">
        <f t="shared" si="4"/>
        <v>4505.5</v>
      </c>
      <c r="G26" s="95">
        <f t="shared" si="4"/>
        <v>4655.72114</v>
      </c>
      <c r="H26" s="95">
        <f t="shared" si="4"/>
        <v>0</v>
      </c>
      <c r="I26" s="95">
        <f t="shared" si="4"/>
        <v>0</v>
      </c>
      <c r="J26" s="95">
        <f t="shared" si="4"/>
        <v>0</v>
      </c>
    </row>
    <row r="27" spans="1:10" ht="12.75" customHeight="1">
      <c r="A27" s="81" t="s">
        <v>198</v>
      </c>
      <c r="B27" s="333">
        <v>0</v>
      </c>
      <c r="C27" s="82">
        <v>236.3</v>
      </c>
      <c r="D27" s="82">
        <f t="shared" si="0"/>
        <v>236.3</v>
      </c>
      <c r="E27" s="82"/>
      <c r="F27" s="93">
        <f t="shared" si="1"/>
        <v>236.3</v>
      </c>
      <c r="G27" s="82">
        <f t="shared" si="2"/>
        <v>236.3</v>
      </c>
      <c r="H27" s="82"/>
      <c r="I27" s="82"/>
      <c r="J27" s="81"/>
    </row>
    <row r="28" spans="1:10" ht="12.75" customHeight="1">
      <c r="A28" s="81" t="s">
        <v>199</v>
      </c>
      <c r="B28" s="333">
        <v>0</v>
      </c>
      <c r="C28" s="82">
        <v>4490.346</v>
      </c>
      <c r="D28" s="82">
        <f t="shared" si="0"/>
        <v>4490.346</v>
      </c>
      <c r="E28" s="82"/>
      <c r="F28" s="93">
        <f t="shared" si="1"/>
        <v>4490.346</v>
      </c>
      <c r="G28" s="82">
        <f t="shared" si="2"/>
        <v>4490.346</v>
      </c>
      <c r="H28" s="82"/>
      <c r="I28" s="82"/>
      <c r="J28" s="81"/>
    </row>
    <row r="29" spans="1:10" ht="12.75" customHeight="1">
      <c r="A29" s="81" t="s">
        <v>200</v>
      </c>
      <c r="B29" s="333">
        <v>2.7999999999999545</v>
      </c>
      <c r="C29" s="82">
        <v>2640</v>
      </c>
      <c r="D29" s="82">
        <f t="shared" si="0"/>
        <v>2642.8</v>
      </c>
      <c r="E29" s="82"/>
      <c r="F29" s="93">
        <f t="shared" si="1"/>
        <v>2640</v>
      </c>
      <c r="G29" s="82">
        <f t="shared" si="2"/>
        <v>2642.8</v>
      </c>
      <c r="H29" s="82"/>
      <c r="I29" s="82"/>
      <c r="J29" s="81"/>
    </row>
    <row r="30" spans="1:10" ht="12.75" customHeight="1">
      <c r="A30" s="81" t="s">
        <v>201</v>
      </c>
      <c r="B30" s="333">
        <v>0.040000000000020464</v>
      </c>
      <c r="C30" s="82">
        <v>797.28</v>
      </c>
      <c r="D30" s="82">
        <f t="shared" si="0"/>
        <v>797.3199999999999</v>
      </c>
      <c r="E30" s="82"/>
      <c r="F30" s="93">
        <f t="shared" si="1"/>
        <v>797.28</v>
      </c>
      <c r="G30" s="82">
        <f t="shared" si="2"/>
        <v>797.3199999999999</v>
      </c>
      <c r="H30" s="82"/>
      <c r="I30" s="82"/>
      <c r="J30" s="81"/>
    </row>
    <row r="31" spans="1:10" s="52" customFormat="1" ht="12.75" customHeight="1">
      <c r="A31" s="89" t="s">
        <v>202</v>
      </c>
      <c r="B31" s="94">
        <f aca="true" t="shared" si="5" ref="B31:J31">SUM(B27:B30)</f>
        <v>2.839999999999975</v>
      </c>
      <c r="C31" s="94">
        <f t="shared" si="5"/>
        <v>8163.9259999999995</v>
      </c>
      <c r="D31" s="94">
        <f t="shared" si="5"/>
        <v>8166.766</v>
      </c>
      <c r="E31" s="94">
        <f t="shared" si="5"/>
        <v>0</v>
      </c>
      <c r="F31" s="94">
        <f t="shared" si="5"/>
        <v>8163.9259999999995</v>
      </c>
      <c r="G31" s="94">
        <f t="shared" si="5"/>
        <v>8166.766</v>
      </c>
      <c r="H31" s="94">
        <f t="shared" si="5"/>
        <v>0</v>
      </c>
      <c r="I31" s="94">
        <f t="shared" si="5"/>
        <v>0</v>
      </c>
      <c r="J31" s="94">
        <f t="shared" si="5"/>
        <v>0</v>
      </c>
    </row>
    <row r="32" spans="1:10" ht="12.75" customHeight="1">
      <c r="A32" s="81" t="s">
        <v>203</v>
      </c>
      <c r="B32" s="333">
        <v>194.24864000000355</v>
      </c>
      <c r="C32" s="82">
        <f>C34-C33</f>
        <v>47000.600000000006</v>
      </c>
      <c r="D32" s="82">
        <f t="shared" si="0"/>
        <v>47194.84864000001</v>
      </c>
      <c r="E32" s="82">
        <f aca="true" t="shared" si="6" ref="D32:J32">E34-E33</f>
        <v>1170</v>
      </c>
      <c r="F32" s="93">
        <f t="shared" si="1"/>
        <v>48170.600000000006</v>
      </c>
      <c r="G32" s="82">
        <f t="shared" si="2"/>
        <v>48364.84864000001</v>
      </c>
      <c r="H32" s="82">
        <f t="shared" si="6"/>
        <v>0</v>
      </c>
      <c r="I32" s="82">
        <f t="shared" si="6"/>
        <v>0</v>
      </c>
      <c r="J32" s="82">
        <f t="shared" si="6"/>
        <v>0</v>
      </c>
    </row>
    <row r="33" spans="1:10" ht="12.75" customHeight="1">
      <c r="A33" s="81" t="s">
        <v>204</v>
      </c>
      <c r="B33" s="333">
        <v>2.839999999999975</v>
      </c>
      <c r="C33" s="82">
        <f>C28+C29+C30</f>
        <v>7927.625999999999</v>
      </c>
      <c r="D33" s="82">
        <f t="shared" si="0"/>
        <v>7930.465999999999</v>
      </c>
      <c r="E33" s="82">
        <f aca="true" t="shared" si="7" ref="D33:J33">E28+E29+E30</f>
        <v>0</v>
      </c>
      <c r="F33" s="93">
        <f t="shared" si="1"/>
        <v>7927.625999999999</v>
      </c>
      <c r="G33" s="82">
        <f t="shared" si="2"/>
        <v>7930.465999999999</v>
      </c>
      <c r="H33" s="82">
        <f t="shared" si="7"/>
        <v>0</v>
      </c>
      <c r="I33" s="82">
        <f t="shared" si="7"/>
        <v>0</v>
      </c>
      <c r="J33" s="82">
        <f t="shared" si="7"/>
        <v>0</v>
      </c>
    </row>
    <row r="34" spans="1:10" s="52" customFormat="1" ht="12.75" customHeight="1">
      <c r="A34" s="89" t="s">
        <v>205</v>
      </c>
      <c r="B34" s="90">
        <f>B32+B33</f>
        <v>197.08864000000352</v>
      </c>
      <c r="C34" s="94">
        <f>C8+C26+C31</f>
        <v>54928.226</v>
      </c>
      <c r="D34" s="94">
        <f aca="true" t="shared" si="8" ref="D34:I34">D8+D26+D31</f>
        <v>55125.31464</v>
      </c>
      <c r="E34" s="94">
        <f t="shared" si="8"/>
        <v>1170</v>
      </c>
      <c r="F34" s="94">
        <f t="shared" si="8"/>
        <v>56098.226</v>
      </c>
      <c r="G34" s="94">
        <f t="shared" si="8"/>
        <v>56295.31464</v>
      </c>
      <c r="H34" s="94">
        <f t="shared" si="8"/>
        <v>0</v>
      </c>
      <c r="I34" s="94">
        <f t="shared" si="8"/>
        <v>0</v>
      </c>
      <c r="J34" s="94">
        <f>J8+J26+J31</f>
        <v>0</v>
      </c>
    </row>
    <row r="35" spans="1:10" ht="12.75" customHeight="1">
      <c r="A35" s="81"/>
      <c r="B35" s="333">
        <v>0</v>
      </c>
      <c r="C35" s="82"/>
      <c r="D35" s="82">
        <f t="shared" si="0"/>
        <v>0</v>
      </c>
      <c r="E35" s="82"/>
      <c r="F35" s="93">
        <f t="shared" si="1"/>
        <v>0</v>
      </c>
      <c r="G35" s="82">
        <f t="shared" si="2"/>
        <v>0</v>
      </c>
      <c r="H35" s="82"/>
      <c r="I35" s="82"/>
      <c r="J35" s="82"/>
    </row>
    <row r="36" spans="1:10" ht="12.75" customHeight="1">
      <c r="A36" s="81" t="s">
        <v>206</v>
      </c>
      <c r="B36" s="333">
        <v>4.661160346586257E-12</v>
      </c>
      <c r="C36" s="82"/>
      <c r="D36" s="82">
        <f t="shared" si="0"/>
        <v>4.661160346586257E-12</v>
      </c>
      <c r="E36" s="82">
        <f aca="true" t="shared" si="9" ref="C36:J36">E5+E10</f>
        <v>384</v>
      </c>
      <c r="F36" s="93">
        <f t="shared" si="1"/>
        <v>384</v>
      </c>
      <c r="G36" s="82">
        <f t="shared" si="2"/>
        <v>384.00000000000466</v>
      </c>
      <c r="H36" s="82">
        <f t="shared" si="9"/>
        <v>0</v>
      </c>
      <c r="I36" s="82">
        <f t="shared" si="9"/>
        <v>0</v>
      </c>
      <c r="J36" s="82">
        <f t="shared" si="9"/>
        <v>0</v>
      </c>
    </row>
    <row r="37" spans="1:10" ht="12.75" customHeight="1">
      <c r="A37" s="81" t="s">
        <v>207</v>
      </c>
      <c r="B37" s="333">
        <v>180.82963999999993</v>
      </c>
      <c r="C37" s="82"/>
      <c r="D37" s="82">
        <f t="shared" si="0"/>
        <v>180.82963999999993</v>
      </c>
      <c r="E37" s="82">
        <f aca="true" t="shared" si="10" ref="C37:J37">E6+E12</f>
        <v>116</v>
      </c>
      <c r="F37" s="93">
        <f t="shared" si="1"/>
        <v>116</v>
      </c>
      <c r="G37" s="82">
        <f t="shared" si="2"/>
        <v>296.8296399999999</v>
      </c>
      <c r="H37" s="82">
        <f t="shared" si="10"/>
        <v>0</v>
      </c>
      <c r="I37" s="82">
        <f t="shared" si="10"/>
        <v>0</v>
      </c>
      <c r="J37" s="82">
        <f t="shared" si="10"/>
        <v>0</v>
      </c>
    </row>
    <row r="38" spans="1:10" ht="12.75" customHeight="1">
      <c r="A38" s="81" t="s">
        <v>208</v>
      </c>
      <c r="B38" s="334">
        <v>0</v>
      </c>
      <c r="C38" s="83"/>
      <c r="D38" s="82">
        <f>D7+D25</f>
        <v>583.2</v>
      </c>
      <c r="E38" s="83">
        <f aca="true" t="shared" si="11" ref="C38:J38">E7+E25</f>
        <v>0</v>
      </c>
      <c r="F38" s="93">
        <f t="shared" si="1"/>
        <v>0</v>
      </c>
      <c r="G38" s="82">
        <f t="shared" si="2"/>
        <v>0</v>
      </c>
      <c r="H38" s="83">
        <f t="shared" si="11"/>
        <v>0</v>
      </c>
      <c r="I38" s="83">
        <f t="shared" si="11"/>
        <v>0</v>
      </c>
      <c r="J38" s="83">
        <f t="shared" si="11"/>
        <v>0</v>
      </c>
    </row>
    <row r="39" spans="4:9" ht="12.75" customHeight="1">
      <c r="D39" s="82">
        <f t="shared" si="0"/>
        <v>0</v>
      </c>
      <c r="E39" s="82"/>
      <c r="F39" s="93">
        <f t="shared" si="1"/>
        <v>0</v>
      </c>
      <c r="G39" s="82">
        <f t="shared" si="2"/>
        <v>0</v>
      </c>
      <c r="I39" s="82"/>
    </row>
    <row r="40" spans="1:10" ht="12.75" customHeight="1">
      <c r="A40" s="84" t="s">
        <v>209</v>
      </c>
      <c r="B40" s="334">
        <v>2.7999999999999545</v>
      </c>
      <c r="C40" s="83">
        <v>37317</v>
      </c>
      <c r="D40" s="82">
        <f>D5+D10+D29</f>
        <v>36935.8</v>
      </c>
      <c r="E40" s="82">
        <f aca="true" t="shared" si="12" ref="E40:J40">E5+E10+E29</f>
        <v>384</v>
      </c>
      <c r="F40" s="82">
        <f t="shared" si="12"/>
        <v>37317</v>
      </c>
      <c r="G40" s="82">
        <f t="shared" si="12"/>
        <v>37319.8</v>
      </c>
      <c r="H40" s="82">
        <f t="shared" si="12"/>
        <v>0</v>
      </c>
      <c r="I40" s="82">
        <f t="shared" si="12"/>
        <v>0</v>
      </c>
      <c r="J40" s="82">
        <f t="shared" si="12"/>
        <v>0</v>
      </c>
    </row>
    <row r="41" spans="1:10" ht="12.75" customHeight="1">
      <c r="A41" s="84" t="s">
        <v>210</v>
      </c>
      <c r="B41" s="334">
        <v>180.86964000000017</v>
      </c>
      <c r="C41" s="96">
        <f>C6+C12+C30</f>
        <v>11153.28</v>
      </c>
      <c r="D41" s="96">
        <f>D6+D12+D30</f>
        <v>11334.14964</v>
      </c>
      <c r="E41" s="96">
        <f aca="true" t="shared" si="13" ref="E41:J41">E6+E12+E30</f>
        <v>116</v>
      </c>
      <c r="F41" s="96">
        <f t="shared" si="13"/>
        <v>11269.28</v>
      </c>
      <c r="G41" s="96">
        <f t="shared" si="13"/>
        <v>11450.14964</v>
      </c>
      <c r="H41" s="96">
        <f t="shared" si="13"/>
        <v>0</v>
      </c>
      <c r="I41" s="96">
        <f t="shared" si="13"/>
        <v>0</v>
      </c>
      <c r="J41" s="96">
        <f t="shared" si="13"/>
        <v>0</v>
      </c>
    </row>
    <row r="42" spans="1:10" ht="12.75" customHeight="1">
      <c r="A42" s="84" t="s">
        <v>211</v>
      </c>
      <c r="B42" s="334">
        <v>0</v>
      </c>
      <c r="C42" s="96">
        <f aca="true" t="shared" si="14" ref="C42:J42">C27+C28</f>
        <v>4726.646</v>
      </c>
      <c r="D42" s="96">
        <f t="shared" si="14"/>
        <v>4726.646</v>
      </c>
      <c r="E42" s="96">
        <f t="shared" si="14"/>
        <v>0</v>
      </c>
      <c r="F42" s="93">
        <f t="shared" si="1"/>
        <v>4726.646</v>
      </c>
      <c r="G42" s="82">
        <f t="shared" si="2"/>
        <v>4726.646</v>
      </c>
      <c r="H42" s="96">
        <f t="shared" si="14"/>
        <v>0</v>
      </c>
      <c r="I42" s="96">
        <f t="shared" si="14"/>
        <v>0</v>
      </c>
      <c r="J42" s="96">
        <f t="shared" si="14"/>
        <v>0</v>
      </c>
    </row>
    <row r="43" ht="13.5" customHeight="1"/>
    <row r="44" spans="4:5" ht="12.75">
      <c r="D44" s="335">
        <f>D7+D14+D13+D15+D16+D17+D18+D24+D25+D28+D27</f>
        <v>6734.545999999999</v>
      </c>
      <c r="E44">
        <v>1</v>
      </c>
    </row>
    <row r="45" ht="12.75">
      <c r="E45">
        <v>1170</v>
      </c>
    </row>
    <row r="46" ht="12.75">
      <c r="E46" s="335">
        <f>E45+C34</f>
        <v>56098.226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G184"/>
  <sheetViews>
    <sheetView view="pageBreakPreview" zoomScale="136" zoomScaleSheetLayoutView="136" zoomScalePageLayoutView="84" workbookViewId="0" topLeftCell="A154">
      <selection activeCell="A2" sqref="A2:DA184"/>
    </sheetView>
  </sheetViews>
  <sheetFormatPr defaultColWidth="0.875" defaultRowHeight="12.75"/>
  <cols>
    <col min="1" max="63" width="0.875" style="2" customWidth="1"/>
    <col min="64" max="64" width="2.00390625" style="2" bestFit="1" customWidth="1"/>
    <col min="65" max="94" width="0.875" style="2" customWidth="1"/>
    <col min="95" max="95" width="3.00390625" style="2" bestFit="1" customWidth="1"/>
    <col min="96" max="105" width="0.875" style="2" customWidth="1"/>
    <col min="106" max="106" width="4.375" style="2" customWidth="1"/>
    <col min="107" max="107" width="12.375" style="64" customWidth="1"/>
    <col min="108" max="112" width="12.375" style="2" customWidth="1"/>
    <col min="113" max="120" width="42.375" style="2" customWidth="1"/>
    <col min="121" max="131" width="0.875" style="2" customWidth="1"/>
    <col min="132" max="132" width="2.00390625" style="2" bestFit="1" customWidth="1"/>
    <col min="133" max="16384" width="0.875" style="2" customWidth="1"/>
  </cols>
  <sheetData>
    <row r="1" ht="12" customHeight="1"/>
    <row r="2" spans="1:107" s="1" customFormat="1" ht="14.25" customHeight="1">
      <c r="A2" s="299" t="s">
        <v>25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C2" s="65"/>
    </row>
    <row r="3" spans="1:107" s="1" customFormat="1" ht="14.25" customHeight="1">
      <c r="A3" s="299" t="s">
        <v>26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C3" s="65"/>
    </row>
    <row r="4" spans="47:107" s="1" customFormat="1" ht="14.25" customHeight="1">
      <c r="AU4" s="4" t="s">
        <v>27</v>
      </c>
      <c r="AV4" s="310" t="s">
        <v>175</v>
      </c>
      <c r="AW4" s="310"/>
      <c r="AX4" s="310"/>
      <c r="AY4" s="310"/>
      <c r="AZ4" s="310"/>
      <c r="BA4" s="310"/>
      <c r="BB4" s="310"/>
      <c r="BC4" s="310"/>
      <c r="BD4" s="310"/>
      <c r="BE4" s="310"/>
      <c r="BF4" s="1" t="s">
        <v>28</v>
      </c>
      <c r="DC4" s="65"/>
    </row>
    <row r="5" spans="88:107" s="3" customFormat="1" ht="21.75" customHeight="1">
      <c r="CJ5" s="300" t="s">
        <v>29</v>
      </c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2"/>
      <c r="DC5" s="66"/>
    </row>
    <row r="6" spans="1:107" s="3" customFormat="1" ht="15">
      <c r="A6" s="5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1"/>
      <c r="AH6" s="51" t="s">
        <v>219</v>
      </c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85"/>
      <c r="BS6" s="85"/>
      <c r="BT6" s="85"/>
      <c r="BU6" s="85"/>
      <c r="BW6" s="3" t="s">
        <v>32</v>
      </c>
      <c r="CJ6" s="303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5"/>
      <c r="DC6" s="66"/>
    </row>
    <row r="7" spans="88:107" s="3" customFormat="1" ht="6" customHeight="1">
      <c r="CJ7" s="306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8"/>
      <c r="DC7" s="66"/>
    </row>
    <row r="8" spans="1:107" s="3" customFormat="1" ht="15">
      <c r="A8" s="5" t="s">
        <v>31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09" t="s">
        <v>116</v>
      </c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5"/>
      <c r="BW8" s="3" t="s">
        <v>33</v>
      </c>
      <c r="CJ8" s="303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5"/>
      <c r="DC8" s="66"/>
    </row>
    <row r="9" spans="88:107" s="3" customFormat="1" ht="6" customHeight="1">
      <c r="CJ9" s="306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8"/>
      <c r="DC9" s="66"/>
    </row>
    <row r="10" spans="90:107" s="3" customFormat="1" ht="15">
      <c r="CL10" s="199" t="s">
        <v>218</v>
      </c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C10" s="66"/>
    </row>
    <row r="11" spans="1:105" ht="13.5" customHeight="1">
      <c r="A11" s="103" t="s">
        <v>79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</row>
    <row r="12" spans="1:105" ht="13.5" customHeight="1">
      <c r="A12" s="103" t="s">
        <v>156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</row>
    <row r="13" spans="1:107" s="16" customFormat="1" ht="14.25" customHeight="1">
      <c r="A13" s="286" t="s">
        <v>111</v>
      </c>
      <c r="B13" s="287"/>
      <c r="C13" s="287"/>
      <c r="D13" s="287"/>
      <c r="E13" s="287"/>
      <c r="F13" s="287"/>
      <c r="G13" s="287"/>
      <c r="H13" s="288"/>
      <c r="I13" s="286" t="s">
        <v>1</v>
      </c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8"/>
      <c r="AO13" s="286" t="s">
        <v>21</v>
      </c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8"/>
      <c r="BI13" s="286" t="s">
        <v>22</v>
      </c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8"/>
      <c r="CA13" s="286" t="s">
        <v>2</v>
      </c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8"/>
      <c r="DC13" s="67"/>
    </row>
    <row r="14" spans="1:107" s="16" customFormat="1" ht="14.25" customHeight="1">
      <c r="A14" s="174">
        <v>1</v>
      </c>
      <c r="B14" s="175"/>
      <c r="C14" s="175"/>
      <c r="D14" s="175"/>
      <c r="E14" s="175"/>
      <c r="F14" s="175"/>
      <c r="G14" s="175"/>
      <c r="H14" s="176"/>
      <c r="I14" s="174">
        <v>2</v>
      </c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6"/>
      <c r="AO14" s="174">
        <v>3</v>
      </c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6"/>
      <c r="BI14" s="174">
        <v>4</v>
      </c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6"/>
      <c r="CA14" s="174">
        <v>5</v>
      </c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6"/>
      <c r="DC14" s="67"/>
    </row>
    <row r="15" spans="1:107" s="16" customFormat="1" ht="14.25" customHeight="1">
      <c r="A15" s="234">
        <v>1</v>
      </c>
      <c r="B15" s="234"/>
      <c r="C15" s="234"/>
      <c r="D15" s="234"/>
      <c r="E15" s="234"/>
      <c r="F15" s="234"/>
      <c r="G15" s="234"/>
      <c r="H15" s="234"/>
      <c r="I15" s="61" t="s">
        <v>176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/>
      <c r="Y15" s="61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3"/>
      <c r="AO15" s="290">
        <v>241057.5</v>
      </c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>
        <v>12</v>
      </c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89">
        <f>AO15*BI15</f>
        <v>2892690</v>
      </c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C15" s="67"/>
    </row>
    <row r="16" spans="1:107" s="7" customFormat="1" ht="14.25" customHeight="1">
      <c r="A16" s="234">
        <v>2</v>
      </c>
      <c r="B16" s="234"/>
      <c r="C16" s="234"/>
      <c r="D16" s="234"/>
      <c r="E16" s="234"/>
      <c r="F16" s="234"/>
      <c r="G16" s="234"/>
      <c r="H16" s="234"/>
      <c r="I16" s="61" t="s">
        <v>177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3"/>
      <c r="Y16" s="61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3"/>
      <c r="AO16" s="290">
        <v>1995948</v>
      </c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>
        <v>12</v>
      </c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89">
        <v>23951386</v>
      </c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C16" s="68"/>
    </row>
    <row r="17" spans="1:108" s="16" customFormat="1" ht="14.25" customHeight="1">
      <c r="A17" s="234">
        <v>3</v>
      </c>
      <c r="B17" s="234"/>
      <c r="C17" s="234"/>
      <c r="D17" s="234"/>
      <c r="E17" s="234"/>
      <c r="F17" s="234"/>
      <c r="G17" s="234"/>
      <c r="H17" s="234"/>
      <c r="I17" s="61" t="s">
        <v>178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61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3"/>
      <c r="AO17" s="290">
        <v>151767</v>
      </c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>
        <v>12</v>
      </c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89">
        <f aca="true" t="shared" si="0" ref="CA17:CA23">AO17*BI17</f>
        <v>1821204</v>
      </c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C17" s="69">
        <v>36935800</v>
      </c>
      <c r="DD17" s="82">
        <v>36935.8</v>
      </c>
    </row>
    <row r="18" spans="1:108" s="16" customFormat="1" ht="14.25" customHeight="1">
      <c r="A18" s="234">
        <v>4</v>
      </c>
      <c r="B18" s="234"/>
      <c r="C18" s="234"/>
      <c r="D18" s="234"/>
      <c r="E18" s="234"/>
      <c r="F18" s="234"/>
      <c r="G18" s="234"/>
      <c r="H18" s="234"/>
      <c r="I18" s="61" t="s">
        <v>179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3"/>
      <c r="Y18" s="61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3"/>
      <c r="AO18" s="295">
        <v>67158</v>
      </c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7"/>
      <c r="BI18" s="295">
        <v>12</v>
      </c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7"/>
      <c r="CA18" s="289">
        <f t="shared" si="0"/>
        <v>805896</v>
      </c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C18" s="70">
        <f>CA24-DC17</f>
        <v>0</v>
      </c>
      <c r="DD18" s="96">
        <v>11334.14964</v>
      </c>
    </row>
    <row r="19" spans="1:111" s="16" customFormat="1" ht="14.25" customHeight="1">
      <c r="A19" s="234">
        <v>5</v>
      </c>
      <c r="B19" s="234"/>
      <c r="C19" s="234"/>
      <c r="D19" s="234"/>
      <c r="E19" s="234"/>
      <c r="F19" s="234"/>
      <c r="G19" s="234"/>
      <c r="H19" s="234"/>
      <c r="I19" s="61" t="s">
        <v>180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3"/>
      <c r="Y19" s="61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/>
      <c r="AO19" s="201">
        <v>366874</v>
      </c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3"/>
      <c r="BI19" s="201">
        <v>12</v>
      </c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3"/>
      <c r="CA19" s="289">
        <f t="shared" si="0"/>
        <v>4402488</v>
      </c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34"/>
      <c r="DC19" s="71">
        <f>DC18/12</f>
        <v>0</v>
      </c>
      <c r="DD19" s="34"/>
      <c r="DE19" s="34"/>
      <c r="DF19" s="34" t="s">
        <v>164</v>
      </c>
      <c r="DG19" s="16" t="s">
        <v>165</v>
      </c>
    </row>
    <row r="20" spans="1:111" s="16" customFormat="1" ht="14.25" customHeight="1">
      <c r="A20" s="234">
        <v>6</v>
      </c>
      <c r="B20" s="234"/>
      <c r="C20" s="234"/>
      <c r="D20" s="234"/>
      <c r="E20" s="234"/>
      <c r="F20" s="234"/>
      <c r="G20" s="234"/>
      <c r="H20" s="234"/>
      <c r="I20" s="61" t="s">
        <v>180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Y20" s="61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3"/>
      <c r="AO20" s="201">
        <v>102336</v>
      </c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3"/>
      <c r="BI20" s="201">
        <v>12</v>
      </c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3"/>
      <c r="CA20" s="289">
        <f t="shared" si="0"/>
        <v>1228032</v>
      </c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34"/>
      <c r="DC20" s="71"/>
      <c r="DD20" s="34"/>
      <c r="DE20" s="34"/>
      <c r="DF20" s="34">
        <v>203</v>
      </c>
      <c r="DG20" s="16">
        <f>DD20+DE20+DF20</f>
        <v>203</v>
      </c>
    </row>
    <row r="21" spans="1:111" s="16" customFormat="1" ht="14.25" customHeight="1">
      <c r="A21" s="234">
        <v>7</v>
      </c>
      <c r="B21" s="234"/>
      <c r="C21" s="234"/>
      <c r="D21" s="234"/>
      <c r="E21" s="234"/>
      <c r="F21" s="234"/>
      <c r="G21" s="234"/>
      <c r="H21" s="234"/>
      <c r="I21" s="61" t="s">
        <v>181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  <c r="Y21" s="61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3"/>
      <c r="AO21" s="292">
        <v>220000</v>
      </c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4"/>
      <c r="BI21" s="292">
        <v>12</v>
      </c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4"/>
      <c r="CA21" s="289">
        <f t="shared" si="0"/>
        <v>2640000</v>
      </c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34"/>
      <c r="DC21" s="71"/>
      <c r="DD21" s="34"/>
      <c r="DE21" s="34"/>
      <c r="DF21" s="34">
        <v>61</v>
      </c>
      <c r="DG21" s="16">
        <f>DD21+DE21+DF21</f>
        <v>61</v>
      </c>
    </row>
    <row r="22" spans="1:110" s="16" customFormat="1" ht="20.25" customHeight="1">
      <c r="A22" s="174"/>
      <c r="B22" s="175"/>
      <c r="C22" s="175"/>
      <c r="D22" s="175"/>
      <c r="E22" s="175"/>
      <c r="F22" s="175"/>
      <c r="G22" s="175"/>
      <c r="H22" s="176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2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89">
        <f t="shared" si="0"/>
        <v>0</v>
      </c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34"/>
      <c r="DC22" s="71"/>
      <c r="DD22" s="34"/>
      <c r="DE22" s="34"/>
      <c r="DF22" s="34"/>
    </row>
    <row r="23" spans="1:110" s="16" customFormat="1" ht="14.25" customHeight="1">
      <c r="A23" s="174"/>
      <c r="B23" s="175"/>
      <c r="C23" s="175"/>
      <c r="D23" s="175"/>
      <c r="E23" s="175"/>
      <c r="F23" s="175"/>
      <c r="G23" s="175"/>
      <c r="H23" s="176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7"/>
      <c r="AO23" s="201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3"/>
      <c r="BI23" s="201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3"/>
      <c r="CA23" s="289">
        <f t="shared" si="0"/>
        <v>0</v>
      </c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34"/>
      <c r="DC23" s="71"/>
      <c r="DD23" s="34"/>
      <c r="DE23" s="34"/>
      <c r="DF23" s="34"/>
    </row>
    <row r="24" spans="1:107" s="34" customFormat="1" ht="14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 t="s">
        <v>35</v>
      </c>
      <c r="BZ24" s="13"/>
      <c r="CA24" s="256">
        <f>CA15+CA16+CA17+CA19+CA20+CA23+CA21+CA22</f>
        <v>36935800</v>
      </c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8"/>
      <c r="DB24" s="56"/>
      <c r="DC24" s="72">
        <v>41697.66804</v>
      </c>
    </row>
    <row r="25" spans="1:110" ht="14.25" customHeight="1">
      <c r="A25" s="103" t="s">
        <v>155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4"/>
      <c r="DC25" s="73"/>
      <c r="DD25" s="14"/>
      <c r="DE25" s="14"/>
      <c r="DF25" s="14"/>
    </row>
    <row r="26" spans="1:110" s="3" customFormat="1" ht="14.25" customHeight="1">
      <c r="A26" s="3" t="s">
        <v>36</v>
      </c>
      <c r="BV26" s="190">
        <f>DD21+DE21</f>
        <v>0</v>
      </c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K26" s="332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DB26" s="5"/>
      <c r="DC26" s="74">
        <f>DC24-CA24</f>
        <v>-36894102.33196</v>
      </c>
      <c r="DD26" s="5">
        <f>DC26/12</f>
        <v>-3074508.5276633333</v>
      </c>
      <c r="DE26" s="5"/>
      <c r="DF26" s="5"/>
    </row>
    <row r="27" spans="1:107" s="3" customFormat="1" ht="14.25" customHeight="1">
      <c r="A27" s="3" t="s">
        <v>37</v>
      </c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DC27" s="66"/>
    </row>
    <row r="28" spans="1:107" s="3" customFormat="1" ht="14.25" customHeight="1">
      <c r="A28" s="3" t="s">
        <v>38</v>
      </c>
      <c r="BD28" s="298">
        <v>0.302</v>
      </c>
      <c r="BE28" s="298"/>
      <c r="BF28" s="298"/>
      <c r="BG28" s="298"/>
      <c r="BH28" s="298"/>
      <c r="BI28" s="298"/>
      <c r="BJ28" s="298"/>
      <c r="BK28" s="298"/>
      <c r="BL28" s="298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DC28" s="66"/>
    </row>
    <row r="29" spans="1:107" s="3" customFormat="1" ht="14.25" customHeight="1">
      <c r="A29" s="194" t="s">
        <v>139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C29" s="66"/>
    </row>
    <row r="30" spans="1:107" s="3" customFormat="1" ht="14.2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C30" s="66"/>
    </row>
    <row r="31" spans="1:107" s="3" customFormat="1" ht="21" customHeight="1">
      <c r="A31" s="195" t="s">
        <v>140</v>
      </c>
      <c r="B31" s="196"/>
      <c r="C31" s="196"/>
      <c r="D31" s="196"/>
      <c r="E31" s="196"/>
      <c r="F31" s="197"/>
      <c r="G31" s="195" t="s">
        <v>129</v>
      </c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7"/>
      <c r="BW31" s="195" t="s">
        <v>141</v>
      </c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7"/>
      <c r="CM31" s="195" t="s">
        <v>142</v>
      </c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7"/>
      <c r="DC31" s="66"/>
    </row>
    <row r="32" spans="1:107" s="3" customFormat="1" ht="14.25" customHeight="1">
      <c r="A32" s="198">
        <v>1</v>
      </c>
      <c r="B32" s="198"/>
      <c r="C32" s="198"/>
      <c r="D32" s="198"/>
      <c r="E32" s="198"/>
      <c r="F32" s="198"/>
      <c r="G32" s="198">
        <v>2</v>
      </c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>
        <v>3</v>
      </c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>
        <v>4</v>
      </c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C32" s="66"/>
    </row>
    <row r="33" spans="1:107" s="3" customFormat="1" ht="14.25" customHeight="1">
      <c r="A33" s="104" t="s">
        <v>4</v>
      </c>
      <c r="B33" s="104"/>
      <c r="C33" s="104"/>
      <c r="D33" s="104"/>
      <c r="E33" s="104"/>
      <c r="F33" s="104"/>
      <c r="G33" s="58"/>
      <c r="H33" s="105" t="s">
        <v>130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6"/>
      <c r="BW33" s="107" t="s">
        <v>143</v>
      </c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C33" s="66"/>
    </row>
    <row r="34" spans="1:107" s="3" customFormat="1" ht="14.25" customHeight="1">
      <c r="A34" s="155" t="s">
        <v>144</v>
      </c>
      <c r="B34" s="156"/>
      <c r="C34" s="156"/>
      <c r="D34" s="156"/>
      <c r="E34" s="156"/>
      <c r="F34" s="157"/>
      <c r="G34" s="59"/>
      <c r="H34" s="161" t="s">
        <v>34</v>
      </c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2"/>
      <c r="BW34" s="163">
        <f>DC34</f>
        <v>11334149.64</v>
      </c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5"/>
      <c r="CM34" s="163">
        <v>8256665</v>
      </c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5"/>
      <c r="DC34" s="66">
        <v>11334149.64</v>
      </c>
    </row>
    <row r="35" spans="1:107" s="3" customFormat="1" ht="14.25" customHeight="1">
      <c r="A35" s="158"/>
      <c r="B35" s="159"/>
      <c r="C35" s="159"/>
      <c r="D35" s="159"/>
      <c r="E35" s="159"/>
      <c r="F35" s="160"/>
      <c r="G35" s="60"/>
      <c r="H35" s="169" t="s">
        <v>131</v>
      </c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70"/>
      <c r="BW35" s="166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8"/>
      <c r="CM35" s="166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8"/>
      <c r="DC35" s="66"/>
    </row>
    <row r="36" spans="1:107" s="3" customFormat="1" ht="14.25" customHeight="1">
      <c r="A36" s="104" t="s">
        <v>145</v>
      </c>
      <c r="B36" s="104"/>
      <c r="C36" s="104"/>
      <c r="D36" s="104"/>
      <c r="E36" s="104"/>
      <c r="F36" s="104"/>
      <c r="G36" s="58"/>
      <c r="H36" s="112" t="s">
        <v>132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3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C36" s="66">
        <f>DC34/30.2*22</f>
        <v>8256665.300662253</v>
      </c>
    </row>
    <row r="37" spans="1:107" s="3" customFormat="1" ht="14.25" customHeight="1">
      <c r="A37" s="104" t="s">
        <v>146</v>
      </c>
      <c r="B37" s="104"/>
      <c r="C37" s="104"/>
      <c r="D37" s="104"/>
      <c r="E37" s="104"/>
      <c r="F37" s="104"/>
      <c r="G37" s="58"/>
      <c r="H37" s="112" t="s">
        <v>133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3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C37" s="66"/>
    </row>
    <row r="38" spans="1:107" s="3" customFormat="1" ht="14.25" customHeight="1">
      <c r="A38" s="104" t="s">
        <v>5</v>
      </c>
      <c r="B38" s="104"/>
      <c r="C38" s="104"/>
      <c r="D38" s="104"/>
      <c r="E38" s="104"/>
      <c r="F38" s="104"/>
      <c r="G38" s="58"/>
      <c r="H38" s="105" t="s">
        <v>134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6"/>
      <c r="BW38" s="107" t="s">
        <v>143</v>
      </c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C38" s="66">
        <f>DC36/22*5.1</f>
        <v>1914045.137880795</v>
      </c>
    </row>
    <row r="39" spans="1:107" s="3" customFormat="1" ht="14.25" customHeight="1">
      <c r="A39" s="155" t="s">
        <v>147</v>
      </c>
      <c r="B39" s="156"/>
      <c r="C39" s="156"/>
      <c r="D39" s="156"/>
      <c r="E39" s="156"/>
      <c r="F39" s="157"/>
      <c r="G39" s="59"/>
      <c r="H39" s="161" t="s">
        <v>34</v>
      </c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2"/>
      <c r="BW39" s="163">
        <f>BW34</f>
        <v>11334149.64</v>
      </c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5"/>
      <c r="CM39" s="163">
        <v>1088378</v>
      </c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5"/>
      <c r="DC39" s="66"/>
    </row>
    <row r="40" spans="1:107" s="3" customFormat="1" ht="14.25" customHeight="1">
      <c r="A40" s="158"/>
      <c r="B40" s="159"/>
      <c r="C40" s="159"/>
      <c r="D40" s="159"/>
      <c r="E40" s="159"/>
      <c r="F40" s="160"/>
      <c r="G40" s="60"/>
      <c r="H40" s="169" t="s">
        <v>135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70"/>
      <c r="BW40" s="166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8"/>
      <c r="CM40" s="166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8"/>
      <c r="DC40" s="66">
        <f>DC38/5.1*2.9</f>
        <v>1088378.6078145697</v>
      </c>
    </row>
    <row r="41" spans="1:107" s="3" customFormat="1" ht="14.25" customHeight="1">
      <c r="A41" s="104" t="s">
        <v>148</v>
      </c>
      <c r="B41" s="104"/>
      <c r="C41" s="104"/>
      <c r="D41" s="104"/>
      <c r="E41" s="104"/>
      <c r="F41" s="104"/>
      <c r="G41" s="58"/>
      <c r="H41" s="112" t="s">
        <v>136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3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C41" s="66"/>
    </row>
    <row r="42" spans="1:107" s="3" customFormat="1" ht="14.25" customHeight="1">
      <c r="A42" s="104" t="s">
        <v>149</v>
      </c>
      <c r="B42" s="104"/>
      <c r="C42" s="104"/>
      <c r="D42" s="104"/>
      <c r="E42" s="104"/>
      <c r="F42" s="104"/>
      <c r="G42" s="58"/>
      <c r="H42" s="112" t="s">
        <v>137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3"/>
      <c r="BW42" s="107">
        <f>DC34</f>
        <v>11334149.64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>
        <v>75061.64</v>
      </c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C42" s="66"/>
    </row>
    <row r="43" spans="1:107" s="3" customFormat="1" ht="14.25" customHeight="1">
      <c r="A43" s="104" t="s">
        <v>150</v>
      </c>
      <c r="B43" s="104"/>
      <c r="C43" s="104"/>
      <c r="D43" s="104"/>
      <c r="E43" s="104"/>
      <c r="F43" s="104"/>
      <c r="G43" s="58"/>
      <c r="H43" s="112" t="s">
        <v>151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3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C43" s="66"/>
    </row>
    <row r="44" spans="1:107" s="3" customFormat="1" ht="14.25" customHeight="1">
      <c r="A44" s="104" t="s">
        <v>152</v>
      </c>
      <c r="B44" s="104"/>
      <c r="C44" s="104"/>
      <c r="D44" s="104"/>
      <c r="E44" s="104"/>
      <c r="F44" s="104"/>
      <c r="G44" s="58"/>
      <c r="H44" s="112" t="s">
        <v>151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3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C44" s="66"/>
    </row>
    <row r="45" spans="1:107" s="3" customFormat="1" ht="14.25" customHeight="1">
      <c r="A45" s="104" t="s">
        <v>6</v>
      </c>
      <c r="B45" s="104"/>
      <c r="C45" s="104"/>
      <c r="D45" s="104"/>
      <c r="E45" s="104"/>
      <c r="F45" s="104"/>
      <c r="G45" s="58"/>
      <c r="H45" s="105" t="s">
        <v>138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6"/>
      <c r="BW45" s="107">
        <f>BW34</f>
        <v>11334149.64</v>
      </c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>
        <v>1914045</v>
      </c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C45" s="66"/>
    </row>
    <row r="46" spans="1:107" s="3" customFormat="1" ht="14.25" customHeight="1">
      <c r="A46" s="104"/>
      <c r="B46" s="104"/>
      <c r="C46" s="104"/>
      <c r="D46" s="104"/>
      <c r="E46" s="104"/>
      <c r="F46" s="104"/>
      <c r="G46" s="108" t="s">
        <v>153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10"/>
      <c r="BW46" s="107" t="s">
        <v>143</v>
      </c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11">
        <f>CM34+CM39+CM41+CM45+CM42</f>
        <v>11334149.64</v>
      </c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55"/>
      <c r="DC46" s="66">
        <f>DC34-CM46</f>
        <v>0</v>
      </c>
    </row>
    <row r="47" spans="1:105" ht="14.25" customHeight="1">
      <c r="A47" s="103" t="s">
        <v>154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</row>
    <row r="48" spans="1:105" ht="14.25" customHeight="1">
      <c r="A48" s="6"/>
      <c r="B48" s="190" t="s">
        <v>80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</row>
    <row r="49" spans="1:105" ht="14.25" customHeight="1">
      <c r="A49" s="286" t="s">
        <v>0</v>
      </c>
      <c r="B49" s="143"/>
      <c r="C49" s="143"/>
      <c r="D49" s="143"/>
      <c r="E49" s="143"/>
      <c r="F49" s="144"/>
      <c r="G49" s="286" t="s">
        <v>11</v>
      </c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8"/>
      <c r="AE49" s="286" t="s">
        <v>8</v>
      </c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8"/>
      <c r="AT49" s="286" t="s">
        <v>42</v>
      </c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8"/>
      <c r="BF49" s="286" t="s">
        <v>43</v>
      </c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8"/>
      <c r="BR49" s="286" t="s">
        <v>76</v>
      </c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8"/>
      <c r="CH49" s="286" t="s">
        <v>44</v>
      </c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8"/>
    </row>
    <row r="50" spans="1:105" ht="14.25" customHeight="1">
      <c r="A50" s="174">
        <v>1</v>
      </c>
      <c r="B50" s="175"/>
      <c r="C50" s="175"/>
      <c r="D50" s="175"/>
      <c r="E50" s="175"/>
      <c r="F50" s="176"/>
      <c r="G50" s="174">
        <v>2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6"/>
      <c r="AE50" s="174">
        <v>3</v>
      </c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6"/>
      <c r="AT50" s="174">
        <v>4</v>
      </c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6"/>
      <c r="BF50" s="174">
        <v>5</v>
      </c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6"/>
      <c r="BR50" s="174">
        <v>6</v>
      </c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6"/>
      <c r="CH50" s="174">
        <v>7</v>
      </c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6"/>
    </row>
    <row r="51" spans="1:105" ht="14.25" customHeight="1">
      <c r="A51" s="132">
        <v>1</v>
      </c>
      <c r="B51" s="133"/>
      <c r="C51" s="133"/>
      <c r="D51" s="133"/>
      <c r="E51" s="133"/>
      <c r="F51" s="134"/>
      <c r="G51" s="135" t="s">
        <v>119</v>
      </c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7"/>
      <c r="AE51" s="225" t="s">
        <v>41</v>
      </c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7"/>
      <c r="AT51" s="201">
        <v>1</v>
      </c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3"/>
      <c r="BF51" s="201">
        <v>12</v>
      </c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3"/>
      <c r="BR51" s="201">
        <v>3</v>
      </c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3"/>
      <c r="CH51" s="218">
        <v>38000</v>
      </c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20"/>
    </row>
    <row r="52" spans="1:105" ht="14.25" customHeight="1">
      <c r="A52" s="17"/>
      <c r="B52" s="17"/>
      <c r="C52" s="17"/>
      <c r="D52" s="17"/>
      <c r="E52" s="17"/>
      <c r="F52" s="17"/>
      <c r="G52" s="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242" t="s">
        <v>35</v>
      </c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291">
        <f>CH51</f>
        <v>38000</v>
      </c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</row>
    <row r="53" spans="1:105" ht="14.25" customHeight="1">
      <c r="A53" s="190" t="s">
        <v>81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</row>
    <row r="54" spans="1:105" ht="14.25" customHeight="1">
      <c r="A54" s="286" t="s">
        <v>0</v>
      </c>
      <c r="B54" s="143"/>
      <c r="C54" s="143"/>
      <c r="D54" s="143"/>
      <c r="E54" s="143"/>
      <c r="F54" s="144"/>
      <c r="G54" s="286" t="s">
        <v>11</v>
      </c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8"/>
      <c r="AE54" s="286" t="s">
        <v>8</v>
      </c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8"/>
      <c r="AT54" s="286" t="s">
        <v>42</v>
      </c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8"/>
      <c r="BF54" s="286" t="s">
        <v>43</v>
      </c>
      <c r="BG54" s="287"/>
      <c r="BH54" s="287"/>
      <c r="BI54" s="287"/>
      <c r="BJ54" s="287"/>
      <c r="BK54" s="287"/>
      <c r="BL54" s="287"/>
      <c r="BM54" s="287"/>
      <c r="BN54" s="287"/>
      <c r="BO54" s="287"/>
      <c r="BP54" s="287"/>
      <c r="BQ54" s="288"/>
      <c r="BR54" s="286" t="s">
        <v>76</v>
      </c>
      <c r="BS54" s="287"/>
      <c r="BT54" s="287"/>
      <c r="BU54" s="287"/>
      <c r="BV54" s="287"/>
      <c r="BW54" s="287"/>
      <c r="BX54" s="287"/>
      <c r="BY54" s="287"/>
      <c r="BZ54" s="287"/>
      <c r="CA54" s="287"/>
      <c r="CB54" s="287"/>
      <c r="CC54" s="287"/>
      <c r="CD54" s="287"/>
      <c r="CE54" s="287"/>
      <c r="CF54" s="287"/>
      <c r="CG54" s="288"/>
      <c r="CH54" s="286" t="s">
        <v>44</v>
      </c>
      <c r="CI54" s="287"/>
      <c r="CJ54" s="287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7"/>
      <c r="CW54" s="287"/>
      <c r="CX54" s="287"/>
      <c r="CY54" s="287"/>
      <c r="CZ54" s="287"/>
      <c r="DA54" s="288"/>
    </row>
    <row r="55" spans="1:105" ht="14.25" customHeight="1">
      <c r="A55" s="174">
        <v>1</v>
      </c>
      <c r="B55" s="175"/>
      <c r="C55" s="175"/>
      <c r="D55" s="175"/>
      <c r="E55" s="175"/>
      <c r="F55" s="176"/>
      <c r="G55" s="174">
        <v>2</v>
      </c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6"/>
      <c r="AE55" s="174">
        <v>3</v>
      </c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6"/>
      <c r="AT55" s="174">
        <v>4</v>
      </c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6"/>
      <c r="BF55" s="174">
        <v>5</v>
      </c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6"/>
      <c r="BR55" s="174">
        <v>6</v>
      </c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6"/>
      <c r="CH55" s="174">
        <v>7</v>
      </c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6"/>
    </row>
    <row r="56" spans="1:105" ht="14.25" customHeight="1">
      <c r="A56" s="132">
        <v>1</v>
      </c>
      <c r="B56" s="133"/>
      <c r="C56" s="133"/>
      <c r="D56" s="133"/>
      <c r="E56" s="133"/>
      <c r="F56" s="134"/>
      <c r="G56" s="135" t="s">
        <v>40</v>
      </c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7"/>
      <c r="AE56" s="225" t="s">
        <v>41</v>
      </c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7"/>
      <c r="AT56" s="201">
        <v>1</v>
      </c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3"/>
      <c r="BF56" s="201">
        <v>12</v>
      </c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3"/>
      <c r="BR56" s="201">
        <v>0.132</v>
      </c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3"/>
      <c r="CH56" s="201">
        <v>0</v>
      </c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3"/>
    </row>
    <row r="57" spans="1:105" ht="14.25" customHeight="1">
      <c r="A57" s="17"/>
      <c r="B57" s="17"/>
      <c r="C57" s="17"/>
      <c r="D57" s="17"/>
      <c r="E57" s="17"/>
      <c r="F57" s="17"/>
      <c r="G57" s="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9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242" t="s">
        <v>35</v>
      </c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17">
        <f>CH56</f>
        <v>0</v>
      </c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9"/>
    </row>
    <row r="58" spans="1:105" ht="14.25" customHeight="1">
      <c r="A58" s="190" t="s">
        <v>83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</row>
    <row r="59" spans="1:105" ht="14.25" customHeight="1">
      <c r="A59" s="138" t="s">
        <v>0</v>
      </c>
      <c r="B59" s="98"/>
      <c r="C59" s="98"/>
      <c r="D59" s="98"/>
      <c r="E59" s="98"/>
      <c r="F59" s="99"/>
      <c r="G59" s="138" t="s">
        <v>11</v>
      </c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40"/>
      <c r="AE59" s="138" t="s">
        <v>23</v>
      </c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40"/>
      <c r="AX59" s="138" t="s">
        <v>9</v>
      </c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40"/>
      <c r="BP59" s="138" t="s">
        <v>24</v>
      </c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40"/>
      <c r="CH59" s="138" t="s">
        <v>46</v>
      </c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40"/>
    </row>
    <row r="60" spans="1:105" ht="14.25" customHeight="1">
      <c r="A60" s="274">
        <v>1</v>
      </c>
      <c r="B60" s="275"/>
      <c r="C60" s="275"/>
      <c r="D60" s="275"/>
      <c r="E60" s="275"/>
      <c r="F60" s="276"/>
      <c r="G60" s="274">
        <v>2</v>
      </c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6"/>
      <c r="AE60" s="274">
        <v>3</v>
      </c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6"/>
      <c r="AX60" s="274">
        <v>4</v>
      </c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6"/>
      <c r="BP60" s="274">
        <v>5</v>
      </c>
      <c r="BQ60" s="275"/>
      <c r="BR60" s="275"/>
      <c r="BS60" s="275"/>
      <c r="BT60" s="275"/>
      <c r="BU60" s="275"/>
      <c r="BV60" s="275"/>
      <c r="BW60" s="275"/>
      <c r="BX60" s="275"/>
      <c r="BY60" s="275"/>
      <c r="BZ60" s="275"/>
      <c r="CA60" s="275"/>
      <c r="CB60" s="275"/>
      <c r="CC60" s="275"/>
      <c r="CD60" s="275"/>
      <c r="CE60" s="275"/>
      <c r="CF60" s="275"/>
      <c r="CG60" s="276"/>
      <c r="CH60" s="274">
        <v>6</v>
      </c>
      <c r="CI60" s="275"/>
      <c r="CJ60" s="275"/>
      <c r="CK60" s="275"/>
      <c r="CL60" s="275"/>
      <c r="CM60" s="275"/>
      <c r="CN60" s="275"/>
      <c r="CO60" s="275"/>
      <c r="CP60" s="275"/>
      <c r="CQ60" s="275"/>
      <c r="CR60" s="275"/>
      <c r="CS60" s="275"/>
      <c r="CT60" s="275"/>
      <c r="CU60" s="275"/>
      <c r="CV60" s="275"/>
      <c r="CW60" s="275"/>
      <c r="CX60" s="275"/>
      <c r="CY60" s="275"/>
      <c r="CZ60" s="275"/>
      <c r="DA60" s="276"/>
    </row>
    <row r="61" spans="1:105" ht="14.25" customHeight="1">
      <c r="A61" s="174">
        <v>1</v>
      </c>
      <c r="B61" s="175"/>
      <c r="C61" s="175"/>
      <c r="D61" s="175"/>
      <c r="E61" s="175"/>
      <c r="F61" s="176"/>
      <c r="G61" s="135" t="s">
        <v>45</v>
      </c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7"/>
      <c r="AE61" s="259" t="s">
        <v>112</v>
      </c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1"/>
      <c r="AX61" s="97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9"/>
      <c r="BP61" s="97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9"/>
      <c r="CH61" s="323"/>
      <c r="CI61" s="324"/>
      <c r="CJ61" s="324"/>
      <c r="CK61" s="324"/>
      <c r="CL61" s="324"/>
      <c r="CM61" s="324"/>
      <c r="CN61" s="324"/>
      <c r="CO61" s="324"/>
      <c r="CP61" s="324"/>
      <c r="CQ61" s="324"/>
      <c r="CR61" s="324"/>
      <c r="CS61" s="324"/>
      <c r="CT61" s="324"/>
      <c r="CU61" s="324"/>
      <c r="CV61" s="324"/>
      <c r="CW61" s="324"/>
      <c r="CX61" s="324"/>
      <c r="CY61" s="324"/>
      <c r="CZ61" s="324"/>
      <c r="DA61" s="325"/>
    </row>
    <row r="62" spans="1:105" ht="14.2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151" t="s">
        <v>35</v>
      </c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315">
        <f>CH61</f>
        <v>0</v>
      </c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2"/>
    </row>
    <row r="63" spans="68:105" ht="14.25" customHeight="1">
      <c r="BP63" s="103" t="s">
        <v>82</v>
      </c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53">
        <f>CH52+CH57+CH62</f>
        <v>38000</v>
      </c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</row>
    <row r="64" spans="1:105" ht="14.25" customHeight="1">
      <c r="A64" s="103" t="s">
        <v>212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</row>
    <row r="65" spans="1:105" ht="14.25" customHeight="1">
      <c r="A65" s="138" t="s">
        <v>0</v>
      </c>
      <c r="B65" s="98"/>
      <c r="C65" s="98"/>
      <c r="D65" s="98"/>
      <c r="E65" s="98"/>
      <c r="F65" s="99"/>
      <c r="G65" s="138" t="s">
        <v>11</v>
      </c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40"/>
      <c r="AC65" s="138" t="s">
        <v>3</v>
      </c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40"/>
      <c r="AT65" s="138" t="s">
        <v>39</v>
      </c>
      <c r="AU65" s="139"/>
      <c r="AV65" s="139"/>
      <c r="AW65" s="139"/>
      <c r="AX65" s="139"/>
      <c r="AY65" s="139"/>
      <c r="AZ65" s="139"/>
      <c r="BA65" s="139"/>
      <c r="BB65" s="139"/>
      <c r="BC65" s="140"/>
      <c r="BD65" s="138" t="s">
        <v>77</v>
      </c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40"/>
      <c r="BU65" s="138" t="s">
        <v>48</v>
      </c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40"/>
      <c r="CI65" s="138" t="s">
        <v>94</v>
      </c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40"/>
    </row>
    <row r="66" spans="1:105" ht="14.25" customHeight="1">
      <c r="A66" s="174">
        <v>1</v>
      </c>
      <c r="B66" s="175"/>
      <c r="C66" s="175"/>
      <c r="D66" s="175"/>
      <c r="E66" s="175"/>
      <c r="F66" s="176"/>
      <c r="G66" s="174">
        <v>2</v>
      </c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6"/>
      <c r="AC66" s="174">
        <v>3</v>
      </c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6"/>
      <c r="AT66" s="174">
        <v>4</v>
      </c>
      <c r="AU66" s="175"/>
      <c r="AV66" s="175"/>
      <c r="AW66" s="175"/>
      <c r="AX66" s="175"/>
      <c r="AY66" s="175"/>
      <c r="AZ66" s="175"/>
      <c r="BA66" s="175"/>
      <c r="BB66" s="175"/>
      <c r="BC66" s="176"/>
      <c r="BD66" s="174">
        <v>5</v>
      </c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6"/>
      <c r="BU66" s="174">
        <v>6</v>
      </c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6"/>
      <c r="CI66" s="174">
        <v>7</v>
      </c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6"/>
    </row>
    <row r="67" spans="1:105" ht="14.25" customHeight="1">
      <c r="A67" s="184">
        <v>1</v>
      </c>
      <c r="B67" s="185"/>
      <c r="C67" s="185"/>
      <c r="D67" s="185"/>
      <c r="E67" s="185"/>
      <c r="F67" s="186"/>
      <c r="G67" s="280" t="s">
        <v>10</v>
      </c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2"/>
      <c r="AC67" s="280" t="s">
        <v>113</v>
      </c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2"/>
      <c r="AT67" s="283"/>
      <c r="AU67" s="284"/>
      <c r="AV67" s="284"/>
      <c r="AW67" s="284"/>
      <c r="AX67" s="284"/>
      <c r="AY67" s="284"/>
      <c r="AZ67" s="284"/>
      <c r="BA67" s="284"/>
      <c r="BB67" s="284"/>
      <c r="BC67" s="285"/>
      <c r="BD67" s="283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5"/>
      <c r="BU67" s="283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5"/>
      <c r="CI67" s="283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5"/>
    </row>
    <row r="68" spans="1:105" ht="14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51" t="s">
        <v>114</v>
      </c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49">
        <f>CI67</f>
        <v>0</v>
      </c>
      <c r="CJ68" s="249"/>
      <c r="CK68" s="249"/>
      <c r="CL68" s="249"/>
      <c r="CM68" s="249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</row>
    <row r="69" spans="1:105" ht="14.25" customHeight="1">
      <c r="A69" s="103" t="s">
        <v>160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</row>
    <row r="70" spans="1:105" ht="14.25" customHeight="1">
      <c r="A70" s="138" t="s">
        <v>0</v>
      </c>
      <c r="B70" s="139"/>
      <c r="C70" s="139"/>
      <c r="D70" s="139"/>
      <c r="E70" s="139"/>
      <c r="F70" s="140"/>
      <c r="G70" s="138" t="s">
        <v>1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40"/>
      <c r="AK70" s="138" t="s">
        <v>8</v>
      </c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40"/>
      <c r="AX70" s="138" t="s">
        <v>85</v>
      </c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40"/>
      <c r="BL70" s="138" t="s">
        <v>84</v>
      </c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40"/>
      <c r="CA70" s="138" t="s">
        <v>19</v>
      </c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40"/>
    </row>
    <row r="71" spans="1:105" ht="14.25" customHeight="1">
      <c r="A71" s="174">
        <v>1</v>
      </c>
      <c r="B71" s="175"/>
      <c r="C71" s="175"/>
      <c r="D71" s="175"/>
      <c r="E71" s="175"/>
      <c r="F71" s="176"/>
      <c r="G71" s="274">
        <v>2</v>
      </c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6"/>
      <c r="AK71" s="274">
        <v>3</v>
      </c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6"/>
      <c r="AX71" s="274">
        <v>4</v>
      </c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6"/>
      <c r="BL71" s="274">
        <v>5</v>
      </c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275"/>
      <c r="BZ71" s="276"/>
      <c r="CA71" s="274">
        <v>6</v>
      </c>
      <c r="CB71" s="275"/>
      <c r="CC71" s="275"/>
      <c r="CD71" s="275"/>
      <c r="CE71" s="275"/>
      <c r="CF71" s="275"/>
      <c r="CG71" s="275"/>
      <c r="CH71" s="275"/>
      <c r="CI71" s="275"/>
      <c r="CJ71" s="275"/>
      <c r="CK71" s="275"/>
      <c r="CL71" s="275"/>
      <c r="CM71" s="275"/>
      <c r="CN71" s="275"/>
      <c r="CO71" s="275"/>
      <c r="CP71" s="275"/>
      <c r="CQ71" s="275"/>
      <c r="CR71" s="275"/>
      <c r="CS71" s="275"/>
      <c r="CT71" s="275"/>
      <c r="CU71" s="275"/>
      <c r="CV71" s="275"/>
      <c r="CW71" s="275"/>
      <c r="CX71" s="275"/>
      <c r="CY71" s="275"/>
      <c r="CZ71" s="275"/>
      <c r="DA71" s="276"/>
    </row>
    <row r="72" spans="1:107" ht="14.25" customHeight="1">
      <c r="A72" s="265" t="s">
        <v>4</v>
      </c>
      <c r="B72" s="266"/>
      <c r="C72" s="266"/>
      <c r="D72" s="266"/>
      <c r="E72" s="266"/>
      <c r="F72" s="267"/>
      <c r="G72" s="271" t="s">
        <v>12</v>
      </c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3"/>
      <c r="AK72" s="268" t="s">
        <v>49</v>
      </c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70"/>
      <c r="AX72" s="262">
        <v>12.6</v>
      </c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4"/>
      <c r="BL72" s="277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9"/>
      <c r="CA72" s="262">
        <v>480900</v>
      </c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4"/>
      <c r="DC72" s="77"/>
    </row>
    <row r="73" spans="1:108" ht="14.25" customHeight="1">
      <c r="A73" s="265" t="s">
        <v>5</v>
      </c>
      <c r="B73" s="266"/>
      <c r="C73" s="266"/>
      <c r="D73" s="266"/>
      <c r="E73" s="266"/>
      <c r="F73" s="267"/>
      <c r="G73" s="271" t="s">
        <v>13</v>
      </c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3"/>
      <c r="AK73" s="268" t="s">
        <v>50</v>
      </c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70"/>
      <c r="AX73" s="262">
        <v>6.3</v>
      </c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4"/>
      <c r="BL73" s="262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4"/>
      <c r="CA73" s="262">
        <v>205500</v>
      </c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4"/>
      <c r="DC73" s="64">
        <v>726900</v>
      </c>
      <c r="DD73" s="57"/>
    </row>
    <row r="74" spans="1:105" ht="14.25" customHeight="1">
      <c r="A74" s="214" t="s">
        <v>6</v>
      </c>
      <c r="B74" s="215"/>
      <c r="C74" s="215"/>
      <c r="D74" s="215"/>
      <c r="E74" s="215"/>
      <c r="F74" s="216"/>
      <c r="G74" s="135" t="s">
        <v>115</v>
      </c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7"/>
      <c r="AK74" s="259" t="s">
        <v>14</v>
      </c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261"/>
      <c r="AX74" s="177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9"/>
      <c r="BL74" s="177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9"/>
      <c r="CA74" s="262">
        <v>40500</v>
      </c>
      <c r="CB74" s="263">
        <f aca="true" t="shared" si="1" ref="CB74:DA74">BZ74+CA74</f>
        <v>40500</v>
      </c>
      <c r="CC74" s="263">
        <f t="shared" si="1"/>
        <v>81000</v>
      </c>
      <c r="CD74" s="263">
        <f t="shared" si="1"/>
        <v>121500</v>
      </c>
      <c r="CE74" s="263">
        <f t="shared" si="1"/>
        <v>202500</v>
      </c>
      <c r="CF74" s="263">
        <f t="shared" si="1"/>
        <v>324000</v>
      </c>
      <c r="CG74" s="263">
        <f t="shared" si="1"/>
        <v>526500</v>
      </c>
      <c r="CH74" s="263">
        <f t="shared" si="1"/>
        <v>850500</v>
      </c>
      <c r="CI74" s="263">
        <f t="shared" si="1"/>
        <v>1377000</v>
      </c>
      <c r="CJ74" s="263">
        <f t="shared" si="1"/>
        <v>2227500</v>
      </c>
      <c r="CK74" s="263">
        <f t="shared" si="1"/>
        <v>3604500</v>
      </c>
      <c r="CL74" s="263">
        <f t="shared" si="1"/>
        <v>5832000</v>
      </c>
      <c r="CM74" s="263">
        <f t="shared" si="1"/>
        <v>9436500</v>
      </c>
      <c r="CN74" s="263">
        <f t="shared" si="1"/>
        <v>15268500</v>
      </c>
      <c r="CO74" s="263">
        <f t="shared" si="1"/>
        <v>24705000</v>
      </c>
      <c r="CP74" s="263">
        <f t="shared" si="1"/>
        <v>39973500</v>
      </c>
      <c r="CQ74" s="263">
        <f t="shared" si="1"/>
        <v>64678500</v>
      </c>
      <c r="CR74" s="263">
        <f t="shared" si="1"/>
        <v>104652000</v>
      </c>
      <c r="CS74" s="263">
        <f t="shared" si="1"/>
        <v>169330500</v>
      </c>
      <c r="CT74" s="263">
        <f t="shared" si="1"/>
        <v>273982500</v>
      </c>
      <c r="CU74" s="263">
        <f t="shared" si="1"/>
        <v>443313000</v>
      </c>
      <c r="CV74" s="263">
        <f t="shared" si="1"/>
        <v>717295500</v>
      </c>
      <c r="CW74" s="263">
        <f t="shared" si="1"/>
        <v>1160608500</v>
      </c>
      <c r="CX74" s="263">
        <f t="shared" si="1"/>
        <v>1877904000</v>
      </c>
      <c r="CY74" s="263">
        <f t="shared" si="1"/>
        <v>3038512500</v>
      </c>
      <c r="CZ74" s="263">
        <f t="shared" si="1"/>
        <v>4916416500</v>
      </c>
      <c r="DA74" s="264">
        <f t="shared" si="1"/>
        <v>7954929000</v>
      </c>
    </row>
    <row r="75" spans="1:105" ht="14.25" customHeight="1">
      <c r="A75" s="214" t="s">
        <v>20</v>
      </c>
      <c r="B75" s="215"/>
      <c r="C75" s="215"/>
      <c r="D75" s="215"/>
      <c r="E75" s="215"/>
      <c r="F75" s="216"/>
      <c r="G75" s="135" t="s">
        <v>15</v>
      </c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7"/>
      <c r="AK75" s="259" t="s">
        <v>49</v>
      </c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1"/>
      <c r="AX75" s="177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9"/>
      <c r="BL75" s="177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9"/>
      <c r="CA75" s="177">
        <v>0</v>
      </c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9"/>
    </row>
    <row r="76" spans="1:108" ht="14.25" customHeight="1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5"/>
      <c r="BJ76" s="25"/>
      <c r="BK76" s="25"/>
      <c r="BL76" s="151" t="s">
        <v>35</v>
      </c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2"/>
      <c r="CA76" s="256">
        <f>CA72+CA73+CA74</f>
        <v>726900</v>
      </c>
      <c r="CB76" s="257"/>
      <c r="CC76" s="257"/>
      <c r="CD76" s="257"/>
      <c r="CE76" s="257"/>
      <c r="CF76" s="257"/>
      <c r="CG76" s="257"/>
      <c r="CH76" s="257"/>
      <c r="CI76" s="257"/>
      <c r="CJ76" s="257"/>
      <c r="CK76" s="257"/>
      <c r="CL76" s="257"/>
      <c r="CM76" s="257"/>
      <c r="CN76" s="257"/>
      <c r="CO76" s="257"/>
      <c r="CP76" s="257"/>
      <c r="CQ76" s="257"/>
      <c r="CR76" s="257"/>
      <c r="CS76" s="257"/>
      <c r="CT76" s="257"/>
      <c r="CU76" s="257"/>
      <c r="CV76" s="257"/>
      <c r="CW76" s="257"/>
      <c r="CX76" s="257"/>
      <c r="CY76" s="257"/>
      <c r="CZ76" s="257"/>
      <c r="DA76" s="258"/>
      <c r="DC76" s="75"/>
      <c r="DD76" s="54"/>
    </row>
    <row r="77" spans="1:105" ht="14.25" customHeight="1">
      <c r="A77" s="103" t="s">
        <v>86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</row>
    <row r="78" ht="14.25" customHeight="1"/>
    <row r="79" spans="1:105" ht="14.25" customHeight="1">
      <c r="A79" s="138" t="s">
        <v>0</v>
      </c>
      <c r="B79" s="139"/>
      <c r="C79" s="139"/>
      <c r="D79" s="139"/>
      <c r="E79" s="139"/>
      <c r="F79" s="140"/>
      <c r="G79" s="138" t="s">
        <v>1</v>
      </c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40"/>
      <c r="W79" s="138" t="s">
        <v>53</v>
      </c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40"/>
      <c r="AK79" s="138" t="s">
        <v>55</v>
      </c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40"/>
      <c r="AY79" s="138" t="s">
        <v>56</v>
      </c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40"/>
      <c r="BO79" s="138" t="s">
        <v>52</v>
      </c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40"/>
      <c r="CD79" s="138" t="s">
        <v>51</v>
      </c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40"/>
    </row>
    <row r="80" spans="1:105" ht="14.25" customHeight="1">
      <c r="A80" s="174">
        <v>1</v>
      </c>
      <c r="B80" s="175"/>
      <c r="C80" s="175"/>
      <c r="D80" s="175"/>
      <c r="E80" s="175"/>
      <c r="F80" s="176"/>
      <c r="G80" s="174">
        <v>2</v>
      </c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6"/>
      <c r="W80" s="174">
        <v>3</v>
      </c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6"/>
      <c r="AK80" s="174">
        <v>4</v>
      </c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6"/>
      <c r="AY80" s="174">
        <v>5</v>
      </c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6"/>
      <c r="BO80" s="174">
        <v>6</v>
      </c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6"/>
      <c r="CD80" s="174">
        <v>7</v>
      </c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  <c r="DA80" s="176"/>
    </row>
    <row r="81" spans="1:105" ht="14.25" customHeight="1">
      <c r="A81" s="184">
        <v>1</v>
      </c>
      <c r="B81" s="185"/>
      <c r="C81" s="185"/>
      <c r="D81" s="185"/>
      <c r="E81" s="185"/>
      <c r="F81" s="186"/>
      <c r="G81" s="253" t="s">
        <v>54</v>
      </c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5"/>
      <c r="W81" s="184">
        <v>1</v>
      </c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6"/>
      <c r="AK81" s="174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6"/>
      <c r="AY81" s="174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6"/>
      <c r="BO81" s="174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6"/>
      <c r="CD81" s="174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6"/>
    </row>
    <row r="82" spans="1:105" ht="14.25" customHeight="1">
      <c r="A82" s="187"/>
      <c r="B82" s="188"/>
      <c r="C82" s="188"/>
      <c r="D82" s="188"/>
      <c r="E82" s="188"/>
      <c r="F82" s="189"/>
      <c r="G82" s="187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9"/>
      <c r="W82" s="184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6"/>
      <c r="AK82" s="174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6"/>
      <c r="AY82" s="174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6"/>
      <c r="BO82" s="174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6"/>
      <c r="CD82" s="174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6"/>
    </row>
    <row r="83" spans="1:105" ht="14.2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51" t="s">
        <v>35</v>
      </c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2"/>
      <c r="CD83" s="250">
        <f>CD81+CD82</f>
        <v>0</v>
      </c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1"/>
      <c r="CT83" s="251"/>
      <c r="CU83" s="251"/>
      <c r="CV83" s="251"/>
      <c r="CW83" s="251"/>
      <c r="CX83" s="251"/>
      <c r="CY83" s="251"/>
      <c r="CZ83" s="251"/>
      <c r="DA83" s="252"/>
    </row>
    <row r="84" spans="1:105" ht="14.25" customHeight="1">
      <c r="A84" s="103" t="s">
        <v>161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</row>
    <row r="85" spans="1:105" ht="14.25" customHeight="1">
      <c r="A85" s="138" t="s">
        <v>0</v>
      </c>
      <c r="B85" s="98"/>
      <c r="C85" s="98"/>
      <c r="D85" s="98"/>
      <c r="E85" s="98"/>
      <c r="F85" s="99"/>
      <c r="G85" s="138" t="s">
        <v>1</v>
      </c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40"/>
      <c r="BI85" s="138" t="s">
        <v>16</v>
      </c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40"/>
      <c r="CA85" s="138" t="s">
        <v>57</v>
      </c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40"/>
    </row>
    <row r="86" spans="1:105" ht="14.25" customHeight="1">
      <c r="A86" s="97">
        <v>1</v>
      </c>
      <c r="B86" s="98"/>
      <c r="C86" s="98"/>
      <c r="D86" s="98"/>
      <c r="E86" s="98"/>
      <c r="F86" s="99"/>
      <c r="G86" s="97">
        <v>2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9"/>
      <c r="BI86" s="97">
        <v>3</v>
      </c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9"/>
      <c r="CA86" s="97">
        <v>4</v>
      </c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9"/>
    </row>
    <row r="87" spans="1:105" ht="14.25" customHeight="1">
      <c r="A87" s="126"/>
      <c r="B87" s="127"/>
      <c r="C87" s="127"/>
      <c r="D87" s="127"/>
      <c r="E87" s="127"/>
      <c r="F87" s="128"/>
      <c r="G87" s="243" t="s">
        <v>127</v>
      </c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5"/>
      <c r="BI87" s="191"/>
      <c r="BJ87" s="182"/>
      <c r="BK87" s="182"/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3"/>
      <c r="CA87" s="191">
        <v>45700</v>
      </c>
      <c r="CB87" s="182"/>
      <c r="CC87" s="182"/>
      <c r="CD87" s="182"/>
      <c r="CE87" s="182"/>
      <c r="CF87" s="182"/>
      <c r="CG87" s="182"/>
      <c r="CH87" s="182"/>
      <c r="CI87" s="182"/>
      <c r="CJ87" s="182"/>
      <c r="CK87" s="182"/>
      <c r="CL87" s="182"/>
      <c r="CM87" s="182"/>
      <c r="CN87" s="182"/>
      <c r="CO87" s="182"/>
      <c r="CP87" s="182"/>
      <c r="CQ87" s="182"/>
      <c r="CR87" s="182"/>
      <c r="CS87" s="182"/>
      <c r="CT87" s="182"/>
      <c r="CU87" s="182"/>
      <c r="CV87" s="182"/>
      <c r="CW87" s="182"/>
      <c r="CX87" s="182"/>
      <c r="CY87" s="182"/>
      <c r="CZ87" s="182"/>
      <c r="DA87" s="183"/>
    </row>
    <row r="88" spans="1:105" ht="14.25" customHeight="1">
      <c r="A88" s="114"/>
      <c r="B88" s="115"/>
      <c r="C88" s="115"/>
      <c r="D88" s="115"/>
      <c r="E88" s="115"/>
      <c r="F88" s="116"/>
      <c r="G88" s="123" t="s">
        <v>166</v>
      </c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5"/>
      <c r="BI88" s="117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9"/>
      <c r="CA88" s="117">
        <v>0</v>
      </c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9"/>
    </row>
    <row r="89" spans="1:105" ht="14.25" customHeight="1">
      <c r="A89" s="129" t="s">
        <v>6</v>
      </c>
      <c r="B89" s="130"/>
      <c r="C89" s="130"/>
      <c r="D89" s="130"/>
      <c r="E89" s="130"/>
      <c r="F89" s="131"/>
      <c r="G89" s="123" t="s">
        <v>182</v>
      </c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5"/>
      <c r="BI89" s="117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9"/>
      <c r="CA89" s="117">
        <v>0</v>
      </c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9"/>
    </row>
    <row r="90" spans="1:105" ht="14.25" customHeight="1">
      <c r="A90" s="114" t="s">
        <v>20</v>
      </c>
      <c r="B90" s="115"/>
      <c r="C90" s="115"/>
      <c r="D90" s="115"/>
      <c r="E90" s="115"/>
      <c r="F90" s="116"/>
      <c r="G90" s="120" t="s">
        <v>118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2"/>
      <c r="BI90" s="117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9"/>
      <c r="CA90" s="117">
        <v>45000</v>
      </c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9"/>
    </row>
    <row r="91" spans="1:105" ht="14.25" customHeight="1">
      <c r="A91" s="114" t="s">
        <v>91</v>
      </c>
      <c r="B91" s="115"/>
      <c r="C91" s="115"/>
      <c r="D91" s="115"/>
      <c r="E91" s="115"/>
      <c r="F91" s="116"/>
      <c r="G91" s="123" t="s">
        <v>97</v>
      </c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5"/>
      <c r="BI91" s="117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9"/>
      <c r="CA91" s="246"/>
      <c r="CB91" s="247"/>
      <c r="CC91" s="247"/>
      <c r="CD91" s="247"/>
      <c r="CE91" s="247"/>
      <c r="CF91" s="247"/>
      <c r="CG91" s="247"/>
      <c r="CH91" s="247"/>
      <c r="CI91" s="247"/>
      <c r="CJ91" s="247"/>
      <c r="CK91" s="247"/>
      <c r="CL91" s="247"/>
      <c r="CM91" s="247"/>
      <c r="CN91" s="247"/>
      <c r="CO91" s="247"/>
      <c r="CP91" s="247"/>
      <c r="CQ91" s="247"/>
      <c r="CR91" s="247"/>
      <c r="CS91" s="247"/>
      <c r="CT91" s="247"/>
      <c r="CU91" s="247"/>
      <c r="CV91" s="247"/>
      <c r="CW91" s="247"/>
      <c r="CX91" s="247"/>
      <c r="CY91" s="247"/>
      <c r="CZ91" s="247"/>
      <c r="DA91" s="248"/>
    </row>
    <row r="92" spans="1:105" ht="14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5" t="s">
        <v>35</v>
      </c>
      <c r="BZ92" s="34"/>
      <c r="CA92" s="100">
        <f>CA91+CA89+CA88+CA90+CA87</f>
        <v>90700</v>
      </c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2"/>
    </row>
    <row r="93" spans="1:105" ht="14.25" customHeight="1">
      <c r="A93" s="224" t="s">
        <v>121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49">
        <f>CA92</f>
        <v>90700</v>
      </c>
      <c r="CB93" s="249"/>
      <c r="CC93" s="249"/>
      <c r="CD93" s="249"/>
      <c r="CE93" s="249"/>
      <c r="CF93" s="249"/>
      <c r="CG93" s="249"/>
      <c r="CH93" s="249"/>
      <c r="CI93" s="249"/>
      <c r="CJ93" s="249"/>
      <c r="CK93" s="249"/>
      <c r="CL93" s="249"/>
      <c r="CM93" s="249"/>
      <c r="CN93" s="249"/>
      <c r="CO93" s="249"/>
      <c r="CP93" s="249"/>
      <c r="CQ93" s="249"/>
      <c r="CR93" s="249"/>
      <c r="CS93" s="249"/>
      <c r="CT93" s="249"/>
      <c r="CU93" s="249"/>
      <c r="CV93" s="249"/>
      <c r="CW93" s="249"/>
      <c r="CX93" s="249"/>
      <c r="CY93" s="249"/>
      <c r="CZ93" s="249"/>
      <c r="DA93" s="249"/>
    </row>
    <row r="94" spans="1:105" ht="14.25" customHeight="1">
      <c r="A94" s="103" t="s">
        <v>157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</row>
    <row r="95" spans="1:105" ht="14.25" customHeight="1">
      <c r="A95" s="150" t="s">
        <v>87</v>
      </c>
      <c r="B95" s="150"/>
      <c r="C95" s="150"/>
      <c r="D95" s="150"/>
      <c r="E95" s="150"/>
      <c r="F95" s="150"/>
      <c r="G95" s="150" t="s">
        <v>1</v>
      </c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 t="s">
        <v>16</v>
      </c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 t="s">
        <v>88</v>
      </c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</row>
    <row r="96" spans="1:105" ht="14.25" customHeight="1">
      <c r="A96" s="234">
        <v>1</v>
      </c>
      <c r="B96" s="234"/>
      <c r="C96" s="234"/>
      <c r="D96" s="234"/>
      <c r="E96" s="234"/>
      <c r="F96" s="234"/>
      <c r="G96" s="225">
        <v>2</v>
      </c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7"/>
      <c r="AS96" s="174">
        <v>3</v>
      </c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6"/>
      <c r="BW96" s="174">
        <v>4</v>
      </c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6"/>
    </row>
    <row r="97" spans="1:107" ht="14.25" customHeight="1">
      <c r="A97" s="231">
        <v>1</v>
      </c>
      <c r="B97" s="232"/>
      <c r="C97" s="232"/>
      <c r="D97" s="232"/>
      <c r="E97" s="232"/>
      <c r="F97" s="233"/>
      <c r="G97" s="135" t="s">
        <v>169</v>
      </c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7"/>
      <c r="AS97" s="174">
        <v>1</v>
      </c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6"/>
      <c r="BW97" s="174">
        <v>6000</v>
      </c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6"/>
      <c r="DC97" s="64">
        <v>94.003</v>
      </c>
    </row>
    <row r="98" spans="1:107" ht="14.25" customHeight="1">
      <c r="A98" s="234">
        <v>2</v>
      </c>
      <c r="B98" s="234"/>
      <c r="C98" s="234"/>
      <c r="D98" s="234"/>
      <c r="E98" s="234"/>
      <c r="F98" s="234"/>
      <c r="G98" s="326" t="s">
        <v>168</v>
      </c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26"/>
      <c r="AJ98" s="326"/>
      <c r="AK98" s="326"/>
      <c r="AL98" s="326"/>
      <c r="AM98" s="326"/>
      <c r="AN98" s="326"/>
      <c r="AO98" s="326"/>
      <c r="AP98" s="326"/>
      <c r="AQ98" s="326"/>
      <c r="AR98" s="326"/>
      <c r="AS98" s="174">
        <v>1</v>
      </c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6"/>
      <c r="BW98" s="174">
        <v>72000</v>
      </c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6"/>
      <c r="DC98" s="64">
        <f>BW102-DC97</f>
        <v>100405.997</v>
      </c>
    </row>
    <row r="99" spans="1:105" ht="14.25" customHeight="1">
      <c r="A99" s="174">
        <v>3</v>
      </c>
      <c r="B99" s="175"/>
      <c r="C99" s="175"/>
      <c r="D99" s="175"/>
      <c r="E99" s="175"/>
      <c r="F99" s="176"/>
      <c r="G99" s="228" t="s">
        <v>170</v>
      </c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30"/>
      <c r="AS99" s="174">
        <v>1</v>
      </c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6"/>
      <c r="BW99" s="174">
        <v>16000</v>
      </c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  <c r="DA99" s="176"/>
    </row>
    <row r="100" spans="1:105" ht="14.25" customHeight="1">
      <c r="A100" s="174">
        <v>3</v>
      </c>
      <c r="B100" s="175"/>
      <c r="C100" s="175"/>
      <c r="D100" s="175"/>
      <c r="E100" s="175"/>
      <c r="F100" s="176"/>
      <c r="G100" s="228" t="s">
        <v>215</v>
      </c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30"/>
      <c r="AS100" s="174">
        <v>1</v>
      </c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6"/>
      <c r="BW100" s="174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6"/>
    </row>
    <row r="101" spans="1:105" ht="14.25" customHeight="1">
      <c r="A101" s="234">
        <v>4</v>
      </c>
      <c r="B101" s="234"/>
      <c r="C101" s="234"/>
      <c r="D101" s="234"/>
      <c r="E101" s="234"/>
      <c r="F101" s="234"/>
      <c r="G101" s="135" t="s">
        <v>167</v>
      </c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7"/>
      <c r="AS101" s="174">
        <v>1</v>
      </c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6"/>
      <c r="BW101" s="174">
        <v>6500</v>
      </c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6"/>
    </row>
    <row r="102" spans="1:105" ht="14.25" customHeight="1">
      <c r="A102" s="38"/>
      <c r="B102" s="38"/>
      <c r="C102" s="38"/>
      <c r="D102" s="38"/>
      <c r="E102" s="38"/>
      <c r="F102" s="38"/>
      <c r="G102" s="7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14" t="s">
        <v>95</v>
      </c>
      <c r="BJ102" s="314"/>
      <c r="BK102" s="314"/>
      <c r="BL102" s="314"/>
      <c r="BM102" s="314"/>
      <c r="BN102" s="314"/>
      <c r="BO102" s="314"/>
      <c r="BP102" s="314"/>
      <c r="BQ102" s="314"/>
      <c r="BR102" s="314"/>
      <c r="BS102" s="314"/>
      <c r="BT102" s="314"/>
      <c r="BU102" s="314"/>
      <c r="BV102" s="314"/>
      <c r="BW102" s="241">
        <f>BW99+BW101+BW98+BW97+BW100</f>
        <v>100500</v>
      </c>
      <c r="BX102" s="241"/>
      <c r="BY102" s="241"/>
      <c r="BZ102" s="241"/>
      <c r="CA102" s="241"/>
      <c r="CB102" s="241"/>
      <c r="CC102" s="241"/>
      <c r="CD102" s="241"/>
      <c r="CE102" s="241"/>
      <c r="CF102" s="241"/>
      <c r="CG102" s="241"/>
      <c r="CH102" s="241"/>
      <c r="CI102" s="241"/>
      <c r="CJ102" s="241"/>
      <c r="CK102" s="241"/>
      <c r="CL102" s="241"/>
      <c r="CM102" s="241"/>
      <c r="CN102" s="241"/>
      <c r="CO102" s="241"/>
      <c r="CP102" s="241"/>
      <c r="CQ102" s="241"/>
      <c r="CR102" s="241"/>
      <c r="CS102" s="241"/>
      <c r="CT102" s="241"/>
      <c r="CU102" s="241"/>
      <c r="CV102" s="241"/>
      <c r="CW102" s="241"/>
      <c r="CX102" s="241"/>
      <c r="CY102" s="241"/>
      <c r="CZ102" s="241"/>
      <c r="DA102" s="241"/>
    </row>
    <row r="103" spans="1:105" ht="14.25" customHeight="1">
      <c r="A103" s="103" t="s">
        <v>162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</row>
    <row r="104" spans="1:105" ht="14.25" customHeight="1">
      <c r="A104" s="138" t="s">
        <v>0</v>
      </c>
      <c r="B104" s="98"/>
      <c r="C104" s="98"/>
      <c r="D104" s="98"/>
      <c r="E104" s="98"/>
      <c r="F104" s="99"/>
      <c r="G104" s="138" t="s">
        <v>1</v>
      </c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40"/>
      <c r="BJ104" s="138" t="s">
        <v>16</v>
      </c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40"/>
      <c r="CA104" s="138" t="s">
        <v>78</v>
      </c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40"/>
    </row>
    <row r="105" spans="1:105" ht="14.25" customHeight="1">
      <c r="A105" s="97">
        <v>1</v>
      </c>
      <c r="B105" s="98"/>
      <c r="C105" s="98"/>
      <c r="D105" s="98"/>
      <c r="E105" s="98"/>
      <c r="F105" s="99"/>
      <c r="G105" s="97">
        <v>2</v>
      </c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9"/>
      <c r="BJ105" s="97">
        <v>3</v>
      </c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9"/>
      <c r="CA105" s="97">
        <v>4</v>
      </c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9"/>
    </row>
    <row r="106" spans="1:105" ht="14.25" customHeight="1">
      <c r="A106" s="129" t="s">
        <v>4</v>
      </c>
      <c r="B106" s="130"/>
      <c r="C106" s="130"/>
      <c r="D106" s="130"/>
      <c r="E106" s="130"/>
      <c r="F106" s="131"/>
      <c r="G106" s="123" t="s">
        <v>58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5"/>
      <c r="BJ106" s="201"/>
      <c r="BK106" s="202"/>
      <c r="BL106" s="202"/>
      <c r="BM106" s="202"/>
      <c r="BN106" s="202"/>
      <c r="BO106" s="202"/>
      <c r="BP106" s="202"/>
      <c r="BQ106" s="202"/>
      <c r="BR106" s="202"/>
      <c r="BS106" s="202"/>
      <c r="BT106" s="202"/>
      <c r="BU106" s="202"/>
      <c r="BV106" s="202"/>
      <c r="BW106" s="202"/>
      <c r="BX106" s="202"/>
      <c r="BY106" s="202"/>
      <c r="BZ106" s="203"/>
      <c r="CA106" s="201">
        <v>36000</v>
      </c>
      <c r="CB106" s="202"/>
      <c r="CC106" s="202"/>
      <c r="CD106" s="202"/>
      <c r="CE106" s="202"/>
      <c r="CF106" s="202"/>
      <c r="CG106" s="202"/>
      <c r="CH106" s="202"/>
      <c r="CI106" s="202"/>
      <c r="CJ106" s="202"/>
      <c r="CK106" s="202"/>
      <c r="CL106" s="202"/>
      <c r="CM106" s="202"/>
      <c r="CN106" s="202"/>
      <c r="CO106" s="202"/>
      <c r="CP106" s="202"/>
      <c r="CQ106" s="202"/>
      <c r="CR106" s="202"/>
      <c r="CS106" s="202"/>
      <c r="CT106" s="202"/>
      <c r="CU106" s="202"/>
      <c r="CV106" s="202"/>
      <c r="CW106" s="202"/>
      <c r="CX106" s="202"/>
      <c r="CY106" s="202"/>
      <c r="CZ106" s="202"/>
      <c r="DA106" s="203"/>
    </row>
    <row r="107" spans="1:105" ht="14.25" customHeight="1">
      <c r="A107" s="129" t="s">
        <v>5</v>
      </c>
      <c r="B107" s="130"/>
      <c r="C107" s="130"/>
      <c r="D107" s="130"/>
      <c r="E107" s="130"/>
      <c r="F107" s="131"/>
      <c r="G107" s="123" t="s">
        <v>59</v>
      </c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5"/>
      <c r="BJ107" s="201"/>
      <c r="BK107" s="202"/>
      <c r="BL107" s="202"/>
      <c r="BM107" s="202"/>
      <c r="BN107" s="202"/>
      <c r="BO107" s="202"/>
      <c r="BP107" s="202"/>
      <c r="BQ107" s="202"/>
      <c r="BR107" s="202"/>
      <c r="BS107" s="202"/>
      <c r="BT107" s="202"/>
      <c r="BU107" s="202"/>
      <c r="BV107" s="202"/>
      <c r="BW107" s="202"/>
      <c r="BX107" s="202"/>
      <c r="BY107" s="202"/>
      <c r="BZ107" s="203"/>
      <c r="CA107" s="201">
        <v>0</v>
      </c>
      <c r="CB107" s="202"/>
      <c r="CC107" s="202"/>
      <c r="CD107" s="202"/>
      <c r="CE107" s="202"/>
      <c r="CF107" s="202"/>
      <c r="CG107" s="202"/>
      <c r="CH107" s="202"/>
      <c r="CI107" s="202"/>
      <c r="CJ107" s="202"/>
      <c r="CK107" s="202"/>
      <c r="CL107" s="202"/>
      <c r="CM107" s="202"/>
      <c r="CN107" s="202"/>
      <c r="CO107" s="202"/>
      <c r="CP107" s="202"/>
      <c r="CQ107" s="202"/>
      <c r="CR107" s="202"/>
      <c r="CS107" s="202"/>
      <c r="CT107" s="202"/>
      <c r="CU107" s="202"/>
      <c r="CV107" s="202"/>
      <c r="CW107" s="202"/>
      <c r="CX107" s="202"/>
      <c r="CY107" s="202"/>
      <c r="CZ107" s="202"/>
      <c r="DA107" s="203"/>
    </row>
    <row r="108" spans="1:105" ht="14.25" customHeight="1">
      <c r="A108" s="132" t="s">
        <v>6</v>
      </c>
      <c r="B108" s="133"/>
      <c r="C108" s="133"/>
      <c r="D108" s="133"/>
      <c r="E108" s="133"/>
      <c r="F108" s="134"/>
      <c r="G108" s="123" t="s">
        <v>98</v>
      </c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5"/>
      <c r="BJ108" s="201"/>
      <c r="BK108" s="202"/>
      <c r="BL108" s="202"/>
      <c r="BM108" s="202"/>
      <c r="BN108" s="202"/>
      <c r="BO108" s="202"/>
      <c r="BP108" s="202"/>
      <c r="BQ108" s="202"/>
      <c r="BR108" s="202"/>
      <c r="BS108" s="202"/>
      <c r="BT108" s="202"/>
      <c r="BU108" s="202"/>
      <c r="BV108" s="202"/>
      <c r="BW108" s="202"/>
      <c r="BX108" s="202"/>
      <c r="BY108" s="202"/>
      <c r="BZ108" s="203"/>
      <c r="CA108" s="201">
        <v>0</v>
      </c>
      <c r="CB108" s="202"/>
      <c r="CC108" s="202"/>
      <c r="CD108" s="202"/>
      <c r="CE108" s="202"/>
      <c r="CF108" s="202"/>
      <c r="CG108" s="202"/>
      <c r="CH108" s="202"/>
      <c r="CI108" s="202"/>
      <c r="CJ108" s="202"/>
      <c r="CK108" s="202"/>
      <c r="CL108" s="202"/>
      <c r="CM108" s="202"/>
      <c r="CN108" s="202"/>
      <c r="CO108" s="202"/>
      <c r="CP108" s="202"/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202"/>
      <c r="DA108" s="203"/>
    </row>
    <row r="109" spans="1:105" ht="14.25" customHeight="1">
      <c r="A109" s="17"/>
      <c r="B109" s="17"/>
      <c r="C109" s="17"/>
      <c r="D109" s="17"/>
      <c r="E109" s="17"/>
      <c r="F109" s="17"/>
      <c r="G109" s="7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242" t="s">
        <v>35</v>
      </c>
      <c r="BK109" s="182"/>
      <c r="BL109" s="182"/>
      <c r="BM109" s="182"/>
      <c r="BN109" s="182"/>
      <c r="BO109" s="182"/>
      <c r="BP109" s="182"/>
      <c r="BQ109" s="182"/>
      <c r="BR109" s="182"/>
      <c r="BS109" s="182"/>
      <c r="BT109" s="182"/>
      <c r="BU109" s="182"/>
      <c r="BV109" s="182"/>
      <c r="BW109" s="182"/>
      <c r="BX109" s="182"/>
      <c r="BY109" s="182"/>
      <c r="BZ109" s="182"/>
      <c r="CA109" s="241">
        <f>CA108+CA107+CA106</f>
        <v>36000</v>
      </c>
      <c r="CB109" s="241"/>
      <c r="CC109" s="241"/>
      <c r="CD109" s="241"/>
      <c r="CE109" s="241"/>
      <c r="CF109" s="241"/>
      <c r="CG109" s="241"/>
      <c r="CH109" s="241"/>
      <c r="CI109" s="241"/>
      <c r="CJ109" s="241"/>
      <c r="CK109" s="241"/>
      <c r="CL109" s="241"/>
      <c r="CM109" s="241"/>
      <c r="CN109" s="241"/>
      <c r="CO109" s="241"/>
      <c r="CP109" s="241"/>
      <c r="CQ109" s="241"/>
      <c r="CR109" s="241"/>
      <c r="CS109" s="241"/>
      <c r="CT109" s="241"/>
      <c r="CU109" s="241"/>
      <c r="CV109" s="241"/>
      <c r="CW109" s="241"/>
      <c r="CX109" s="241"/>
      <c r="CY109" s="241"/>
      <c r="CZ109" s="241"/>
      <c r="DA109" s="241"/>
    </row>
    <row r="110" spans="1:105" ht="14.25" customHeight="1">
      <c r="A110" s="138" t="s">
        <v>0</v>
      </c>
      <c r="B110" s="139"/>
      <c r="C110" s="139"/>
      <c r="D110" s="139"/>
      <c r="E110" s="139"/>
      <c r="F110" s="140"/>
      <c r="G110" s="138" t="s">
        <v>1</v>
      </c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40"/>
      <c r="AQ110" s="138" t="s">
        <v>18</v>
      </c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40"/>
      <c r="BG110" s="138" t="s">
        <v>63</v>
      </c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40"/>
      <c r="CA110" s="138" t="s">
        <v>2</v>
      </c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40"/>
    </row>
    <row r="111" spans="1:105" ht="14.25" customHeight="1">
      <c r="A111" s="97">
        <v>1</v>
      </c>
      <c r="B111" s="98"/>
      <c r="C111" s="98"/>
      <c r="D111" s="98"/>
      <c r="E111" s="98"/>
      <c r="F111" s="99"/>
      <c r="G111" s="97">
        <v>2</v>
      </c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9"/>
      <c r="AQ111" s="97">
        <v>3</v>
      </c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9"/>
      <c r="BG111" s="97">
        <v>4</v>
      </c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9"/>
      <c r="CA111" s="97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9"/>
    </row>
    <row r="112" spans="1:105" ht="14.25" customHeight="1">
      <c r="A112" s="214" t="s">
        <v>4</v>
      </c>
      <c r="B112" s="215"/>
      <c r="C112" s="215"/>
      <c r="D112" s="215"/>
      <c r="E112" s="215"/>
      <c r="F112" s="216"/>
      <c r="G112" s="235" t="s">
        <v>184</v>
      </c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7"/>
      <c r="AQ112" s="201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3"/>
      <c r="BG112" s="201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  <c r="BV112" s="202"/>
      <c r="BW112" s="202"/>
      <c r="BX112" s="202"/>
      <c r="BY112" s="202"/>
      <c r="BZ112" s="203"/>
      <c r="CA112" s="218">
        <v>8000</v>
      </c>
      <c r="CB112" s="219"/>
      <c r="CC112" s="219"/>
      <c r="CD112" s="219"/>
      <c r="CE112" s="219"/>
      <c r="CF112" s="219"/>
      <c r="CG112" s="219"/>
      <c r="CH112" s="219"/>
      <c r="CI112" s="219"/>
      <c r="CJ112" s="219"/>
      <c r="CK112" s="219"/>
      <c r="CL112" s="219"/>
      <c r="CM112" s="219"/>
      <c r="CN112" s="219"/>
      <c r="CO112" s="219"/>
      <c r="CP112" s="219"/>
      <c r="CQ112" s="219"/>
      <c r="CR112" s="219"/>
      <c r="CS112" s="219"/>
      <c r="CT112" s="219"/>
      <c r="CU112" s="219"/>
      <c r="CV112" s="219"/>
      <c r="CW112" s="219"/>
      <c r="CX112" s="219"/>
      <c r="CY112" s="219"/>
      <c r="CZ112" s="219"/>
      <c r="DA112" s="220"/>
    </row>
    <row r="113" spans="1:105" ht="14.25" customHeight="1">
      <c r="A113" s="214" t="s">
        <v>91</v>
      </c>
      <c r="B113" s="215"/>
      <c r="C113" s="215"/>
      <c r="D113" s="215"/>
      <c r="E113" s="215"/>
      <c r="F113" s="216"/>
      <c r="G113" s="228" t="s">
        <v>99</v>
      </c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30"/>
      <c r="AQ113" s="174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6"/>
      <c r="BG113" s="238"/>
      <c r="BH113" s="239"/>
      <c r="BI113" s="239"/>
      <c r="BJ113" s="239"/>
      <c r="BK113" s="239"/>
      <c r="BL113" s="239"/>
      <c r="BM113" s="239"/>
      <c r="BN113" s="239"/>
      <c r="BO113" s="239"/>
      <c r="BP113" s="239"/>
      <c r="BQ113" s="239"/>
      <c r="BR113" s="239"/>
      <c r="BS113" s="239"/>
      <c r="BT113" s="239"/>
      <c r="BU113" s="239"/>
      <c r="BV113" s="239"/>
      <c r="BW113" s="239"/>
      <c r="BX113" s="239"/>
      <c r="BY113" s="239"/>
      <c r="BZ113" s="240"/>
      <c r="CA113" s="221"/>
      <c r="CB113" s="222"/>
      <c r="CC113" s="222"/>
      <c r="CD113" s="222"/>
      <c r="CE113" s="222"/>
      <c r="CF113" s="222"/>
      <c r="CG113" s="222"/>
      <c r="CH113" s="222"/>
      <c r="CI113" s="222"/>
      <c r="CJ113" s="222"/>
      <c r="CK113" s="222"/>
      <c r="CL113" s="222"/>
      <c r="CM113" s="222"/>
      <c r="CN113" s="222"/>
      <c r="CO113" s="222"/>
      <c r="CP113" s="222"/>
      <c r="CQ113" s="222"/>
      <c r="CR113" s="222"/>
      <c r="CS113" s="222"/>
      <c r="CT113" s="222"/>
      <c r="CU113" s="222"/>
      <c r="CV113" s="222"/>
      <c r="CW113" s="222"/>
      <c r="CX113" s="222"/>
      <c r="CY113" s="222"/>
      <c r="CZ113" s="222"/>
      <c r="DA113" s="223"/>
    </row>
    <row r="114" spans="1:107" ht="14.25" customHeight="1">
      <c r="A114" s="214" t="s">
        <v>100</v>
      </c>
      <c r="B114" s="215"/>
      <c r="C114" s="215"/>
      <c r="D114" s="215"/>
      <c r="E114" s="215"/>
      <c r="F114" s="216"/>
      <c r="G114" s="135" t="s">
        <v>101</v>
      </c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7"/>
      <c r="AQ114" s="174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6"/>
      <c r="BG114" s="174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6"/>
      <c r="CA114" s="218"/>
      <c r="CB114" s="219"/>
      <c r="CC114" s="219"/>
      <c r="CD114" s="219"/>
      <c r="CE114" s="219"/>
      <c r="CF114" s="219"/>
      <c r="CG114" s="219"/>
      <c r="CH114" s="219"/>
      <c r="CI114" s="219"/>
      <c r="CJ114" s="219"/>
      <c r="CK114" s="219"/>
      <c r="CL114" s="219"/>
      <c r="CM114" s="219"/>
      <c r="CN114" s="219"/>
      <c r="CO114" s="219"/>
      <c r="CP114" s="219"/>
      <c r="CQ114" s="219"/>
      <c r="CR114" s="219"/>
      <c r="CS114" s="219"/>
      <c r="CT114" s="219"/>
      <c r="CU114" s="219"/>
      <c r="CV114" s="219"/>
      <c r="CW114" s="219"/>
      <c r="CX114" s="219"/>
      <c r="CY114" s="219"/>
      <c r="CZ114" s="219"/>
      <c r="DA114" s="220"/>
      <c r="DC114" s="64">
        <v>144500</v>
      </c>
    </row>
    <row r="115" spans="1:107" ht="14.25" customHeight="1">
      <c r="A115" s="214" t="s">
        <v>102</v>
      </c>
      <c r="B115" s="215"/>
      <c r="C115" s="215"/>
      <c r="D115" s="215"/>
      <c r="E115" s="215"/>
      <c r="F115" s="216"/>
      <c r="G115" s="135" t="s">
        <v>105</v>
      </c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7"/>
      <c r="AQ115" s="174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6"/>
      <c r="BG115" s="174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6"/>
      <c r="CA115" s="218"/>
      <c r="CB115" s="219"/>
      <c r="CC115" s="219"/>
      <c r="CD115" s="219"/>
      <c r="CE115" s="219"/>
      <c r="CF115" s="219"/>
      <c r="CG115" s="219"/>
      <c r="CH115" s="219"/>
      <c r="CI115" s="219"/>
      <c r="CJ115" s="219"/>
      <c r="CK115" s="219"/>
      <c r="CL115" s="219"/>
      <c r="CM115" s="219"/>
      <c r="CN115" s="219"/>
      <c r="CO115" s="219"/>
      <c r="CP115" s="219"/>
      <c r="CQ115" s="219"/>
      <c r="CR115" s="219"/>
      <c r="CS115" s="219"/>
      <c r="CT115" s="219"/>
      <c r="CU115" s="219"/>
      <c r="CV115" s="219"/>
      <c r="CW115" s="219"/>
      <c r="CX115" s="219"/>
      <c r="CY115" s="219"/>
      <c r="CZ115" s="219"/>
      <c r="DA115" s="220"/>
      <c r="DC115" s="77">
        <f>DC114-CA120</f>
        <v>0</v>
      </c>
    </row>
    <row r="116" spans="1:107" ht="14.25" customHeight="1">
      <c r="A116" s="214" t="s">
        <v>103</v>
      </c>
      <c r="B116" s="215"/>
      <c r="C116" s="215"/>
      <c r="D116" s="215"/>
      <c r="E116" s="215"/>
      <c r="F116" s="216"/>
      <c r="G116" s="135" t="s">
        <v>106</v>
      </c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7"/>
      <c r="AQ116" s="174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6"/>
      <c r="BG116" s="174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6"/>
      <c r="CA116" s="218"/>
      <c r="CB116" s="219"/>
      <c r="CC116" s="219"/>
      <c r="CD116" s="219"/>
      <c r="CE116" s="219"/>
      <c r="CF116" s="219"/>
      <c r="CG116" s="219"/>
      <c r="CH116" s="219"/>
      <c r="CI116" s="219"/>
      <c r="CJ116" s="219"/>
      <c r="CK116" s="219"/>
      <c r="CL116" s="219"/>
      <c r="CM116" s="219"/>
      <c r="CN116" s="219"/>
      <c r="CO116" s="219"/>
      <c r="CP116" s="219"/>
      <c r="CQ116" s="219"/>
      <c r="CR116" s="219"/>
      <c r="CS116" s="219"/>
      <c r="CT116" s="219"/>
      <c r="CU116" s="219"/>
      <c r="CV116" s="219"/>
      <c r="CW116" s="219"/>
      <c r="CX116" s="219"/>
      <c r="CY116" s="219"/>
      <c r="CZ116" s="219"/>
      <c r="DA116" s="220"/>
      <c r="DC116" s="64" t="s">
        <v>183</v>
      </c>
    </row>
    <row r="117" spans="1:105" ht="14.25" customHeight="1">
      <c r="A117" s="214" t="s">
        <v>104</v>
      </c>
      <c r="B117" s="215"/>
      <c r="C117" s="215"/>
      <c r="D117" s="215"/>
      <c r="E117" s="215"/>
      <c r="F117" s="216"/>
      <c r="G117" s="135" t="s">
        <v>107</v>
      </c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7"/>
      <c r="AQ117" s="174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6"/>
      <c r="BG117" s="174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6"/>
      <c r="CA117" s="221"/>
      <c r="CB117" s="222"/>
      <c r="CC117" s="222"/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3"/>
    </row>
    <row r="118" spans="1:105" ht="14.25" customHeight="1">
      <c r="A118" s="214"/>
      <c r="B118" s="215"/>
      <c r="C118" s="215"/>
      <c r="D118" s="215"/>
      <c r="E118" s="215"/>
      <c r="F118" s="216"/>
      <c r="G118" s="135" t="s">
        <v>159</v>
      </c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7"/>
      <c r="AQ118" s="174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6"/>
      <c r="BG118" s="174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6"/>
      <c r="CA118" s="201">
        <v>0</v>
      </c>
      <c r="CB118" s="202"/>
      <c r="CC118" s="202"/>
      <c r="CD118" s="202"/>
      <c r="CE118" s="202"/>
      <c r="CF118" s="202"/>
      <c r="CG118" s="202"/>
      <c r="CH118" s="202"/>
      <c r="CI118" s="202"/>
      <c r="CJ118" s="202"/>
      <c r="CK118" s="202"/>
      <c r="CL118" s="202"/>
      <c r="CM118" s="202"/>
      <c r="CN118" s="202"/>
      <c r="CO118" s="202"/>
      <c r="CP118" s="202"/>
      <c r="CQ118" s="202"/>
      <c r="CR118" s="202"/>
      <c r="CS118" s="202"/>
      <c r="CT118" s="202"/>
      <c r="CU118" s="202"/>
      <c r="CV118" s="202"/>
      <c r="CW118" s="202"/>
      <c r="CX118" s="202"/>
      <c r="CY118" s="202"/>
      <c r="CZ118" s="202"/>
      <c r="DA118" s="203"/>
    </row>
    <row r="119" spans="1:105" ht="14.25" customHeight="1">
      <c r="A119" s="29"/>
      <c r="B119" s="29"/>
      <c r="C119" s="29"/>
      <c r="D119" s="29"/>
      <c r="E119" s="29"/>
      <c r="F119" s="29"/>
      <c r="G119" s="20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10" t="s">
        <v>35</v>
      </c>
      <c r="BZ119" s="23"/>
      <c r="CA119" s="217">
        <f>SUM(CA112:CA118)</f>
        <v>8000</v>
      </c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2"/>
    </row>
    <row r="120" spans="68:105" ht="14.25" customHeight="1">
      <c r="BP120" s="103" t="s">
        <v>82</v>
      </c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313"/>
      <c r="CA120" s="312">
        <f>BW102+CA109+CA119</f>
        <v>144500</v>
      </c>
      <c r="CB120" s="312"/>
      <c r="CC120" s="312"/>
      <c r="CD120" s="312"/>
      <c r="CE120" s="312"/>
      <c r="CF120" s="312"/>
      <c r="CG120" s="312"/>
      <c r="CH120" s="312"/>
      <c r="CI120" s="312"/>
      <c r="CJ120" s="312"/>
      <c r="CK120" s="312"/>
      <c r="CL120" s="312"/>
      <c r="CM120" s="312"/>
      <c r="CN120" s="312"/>
      <c r="CO120" s="312"/>
      <c r="CP120" s="312"/>
      <c r="CQ120" s="312"/>
      <c r="CR120" s="312"/>
      <c r="CS120" s="312"/>
      <c r="CT120" s="312"/>
      <c r="CU120" s="312"/>
      <c r="CV120" s="312"/>
      <c r="CW120" s="312"/>
      <c r="CX120" s="312"/>
      <c r="CY120" s="312"/>
      <c r="CZ120" s="312"/>
      <c r="DA120" s="312"/>
    </row>
    <row r="121" spans="1:105" ht="14.25" customHeight="1">
      <c r="A121" s="103" t="s">
        <v>158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</row>
    <row r="122" spans="1:105" ht="14.25" customHeight="1">
      <c r="A122" s="141">
        <v>1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1"/>
      <c r="CC122" s="141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1"/>
      <c r="CP122" s="141"/>
      <c r="CQ122" s="141"/>
      <c r="CR122" s="141"/>
      <c r="CS122" s="141"/>
      <c r="CT122" s="141"/>
      <c r="CU122" s="141"/>
      <c r="CV122" s="141"/>
      <c r="CW122" s="141"/>
      <c r="CX122" s="141"/>
      <c r="CY122" s="141"/>
      <c r="CZ122" s="141"/>
      <c r="DA122" s="141"/>
    </row>
    <row r="123" ht="14.25" customHeight="1"/>
    <row r="124" spans="1:105" ht="14.25" customHeight="1">
      <c r="A124" s="138" t="s">
        <v>0</v>
      </c>
      <c r="B124" s="98"/>
      <c r="C124" s="98"/>
      <c r="D124" s="98"/>
      <c r="E124" s="98"/>
      <c r="F124" s="99"/>
      <c r="G124" s="150" t="s">
        <v>1</v>
      </c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38" t="s">
        <v>7</v>
      </c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40"/>
    </row>
    <row r="125" spans="1:105" ht="14.25" customHeight="1">
      <c r="A125" s="97">
        <v>1</v>
      </c>
      <c r="B125" s="98"/>
      <c r="C125" s="98"/>
      <c r="D125" s="98"/>
      <c r="E125" s="98"/>
      <c r="F125" s="99"/>
      <c r="G125" s="154">
        <v>2</v>
      </c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97">
        <v>3</v>
      </c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9"/>
    </row>
    <row r="126" spans="1:105" ht="14.25" customHeight="1">
      <c r="A126" s="132" t="s">
        <v>4</v>
      </c>
      <c r="B126" s="133"/>
      <c r="C126" s="133"/>
      <c r="D126" s="133"/>
      <c r="E126" s="133"/>
      <c r="F126" s="134"/>
      <c r="G126" s="135" t="s">
        <v>60</v>
      </c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7"/>
      <c r="CA126" s="97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9"/>
    </row>
    <row r="127" spans="1:105" ht="14.25" customHeight="1">
      <c r="A127" s="132" t="s">
        <v>5</v>
      </c>
      <c r="B127" s="133"/>
      <c r="C127" s="133"/>
      <c r="D127" s="133"/>
      <c r="E127" s="133"/>
      <c r="F127" s="134"/>
      <c r="G127" s="135" t="s">
        <v>61</v>
      </c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  <c r="BW127" s="136"/>
      <c r="BX127" s="136"/>
      <c r="BY127" s="136"/>
      <c r="BZ127" s="137"/>
      <c r="CA127" s="97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9"/>
    </row>
    <row r="128" spans="1:105" ht="14.25" customHeight="1">
      <c r="A128" s="129"/>
      <c r="B128" s="130"/>
      <c r="C128" s="130"/>
      <c r="D128" s="130"/>
      <c r="E128" s="130"/>
      <c r="F128" s="131"/>
      <c r="G128" s="138" t="s">
        <v>34</v>
      </c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40"/>
      <c r="CA128" s="207"/>
      <c r="CB128" s="208"/>
      <c r="CC128" s="208"/>
      <c r="CD128" s="208"/>
      <c r="CE128" s="208"/>
      <c r="CF128" s="208"/>
      <c r="CG128" s="208"/>
      <c r="CH128" s="208"/>
      <c r="CI128" s="208"/>
      <c r="CJ128" s="208"/>
      <c r="CK128" s="208"/>
      <c r="CL128" s="208"/>
      <c r="CM128" s="208"/>
      <c r="CN128" s="208"/>
      <c r="CO128" s="208"/>
      <c r="CP128" s="208"/>
      <c r="CQ128" s="208"/>
      <c r="CR128" s="208"/>
      <c r="CS128" s="208"/>
      <c r="CT128" s="208"/>
      <c r="CU128" s="208"/>
      <c r="CV128" s="208"/>
      <c r="CW128" s="208"/>
      <c r="CX128" s="208"/>
      <c r="CY128" s="208"/>
      <c r="CZ128" s="208"/>
      <c r="DA128" s="209"/>
    </row>
    <row r="129" spans="1:105" ht="14.2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5" t="s">
        <v>35</v>
      </c>
      <c r="BZ129" s="34"/>
      <c r="CA129" s="210">
        <f>CA128+CA126</f>
        <v>0</v>
      </c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4"/>
    </row>
    <row r="130" spans="1:105" ht="14.25" customHeight="1">
      <c r="A130" s="190" t="s">
        <v>89</v>
      </c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 s="190"/>
      <c r="BK130" s="190"/>
      <c r="BL130" s="190"/>
      <c r="BM130" s="190"/>
      <c r="BN130" s="190"/>
      <c r="BO130" s="190"/>
      <c r="BP130" s="190"/>
      <c r="BQ130" s="190"/>
      <c r="BR130" s="190"/>
      <c r="BS130" s="190"/>
      <c r="BT130" s="190"/>
      <c r="BU130" s="190"/>
      <c r="BV130" s="190"/>
      <c r="BW130" s="190"/>
      <c r="BX130" s="190"/>
      <c r="BY130" s="190"/>
      <c r="BZ130" s="190"/>
      <c r="CA130" s="190"/>
      <c r="CB130" s="190"/>
      <c r="CC130" s="190"/>
      <c r="CD130" s="190"/>
      <c r="CE130" s="190"/>
      <c r="CF130" s="190"/>
      <c r="CG130" s="190"/>
      <c r="CH130" s="190"/>
      <c r="CI130" s="190"/>
      <c r="CJ130" s="190"/>
      <c r="CK130" s="190"/>
      <c r="CL130" s="190"/>
      <c r="CM130" s="190"/>
      <c r="CN130" s="190"/>
      <c r="CO130" s="190"/>
      <c r="CP130" s="190"/>
      <c r="CQ130" s="190"/>
      <c r="CR130" s="190"/>
      <c r="CS130" s="190"/>
      <c r="CT130" s="190"/>
      <c r="CU130" s="190"/>
      <c r="CV130" s="190"/>
      <c r="CW130" s="190"/>
      <c r="CX130" s="190"/>
      <c r="CY130" s="190"/>
      <c r="CZ130" s="190"/>
      <c r="DA130" s="190"/>
    </row>
    <row r="131" spans="1:105" ht="14.25" customHeight="1">
      <c r="A131" s="138" t="s">
        <v>0</v>
      </c>
      <c r="B131" s="98"/>
      <c r="C131" s="98"/>
      <c r="D131" s="98"/>
      <c r="E131" s="98"/>
      <c r="F131" s="99"/>
      <c r="G131" s="138" t="s">
        <v>1</v>
      </c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40"/>
      <c r="AQ131" s="138" t="s">
        <v>65</v>
      </c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40"/>
      <c r="BL131" s="138" t="s">
        <v>64</v>
      </c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40"/>
      <c r="CD131" s="138" t="s">
        <v>73</v>
      </c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40"/>
    </row>
    <row r="132" spans="1:105" ht="14.25" customHeight="1">
      <c r="A132" s="97">
        <v>1</v>
      </c>
      <c r="B132" s="98"/>
      <c r="C132" s="98"/>
      <c r="D132" s="98"/>
      <c r="E132" s="98"/>
      <c r="F132" s="99"/>
      <c r="G132" s="97">
        <v>2</v>
      </c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9"/>
      <c r="AQ132" s="97">
        <v>3</v>
      </c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9"/>
      <c r="BL132" s="97">
        <v>4</v>
      </c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9"/>
      <c r="CD132" s="97">
        <v>5</v>
      </c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9"/>
    </row>
    <row r="133" spans="1:105" ht="14.25" customHeight="1">
      <c r="A133" s="97">
        <v>1</v>
      </c>
      <c r="B133" s="98"/>
      <c r="C133" s="98"/>
      <c r="D133" s="98"/>
      <c r="E133" s="98"/>
      <c r="F133" s="99"/>
      <c r="G133" s="135" t="s">
        <v>17</v>
      </c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7"/>
      <c r="AQ133" s="117">
        <v>2240000</v>
      </c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9"/>
      <c r="BL133" s="180">
        <v>0.022</v>
      </c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9"/>
      <c r="CD133" s="211">
        <v>8000</v>
      </c>
      <c r="CE133" s="212"/>
      <c r="CF133" s="212"/>
      <c r="CG133" s="212"/>
      <c r="CH133" s="212"/>
      <c r="CI133" s="212"/>
      <c r="CJ133" s="212"/>
      <c r="CK133" s="212"/>
      <c r="CL133" s="212"/>
      <c r="CM133" s="212"/>
      <c r="CN133" s="212"/>
      <c r="CO133" s="212"/>
      <c r="CP133" s="212"/>
      <c r="CQ133" s="212"/>
      <c r="CR133" s="212"/>
      <c r="CS133" s="212"/>
      <c r="CT133" s="212"/>
      <c r="CU133" s="212"/>
      <c r="CV133" s="212"/>
      <c r="CW133" s="212"/>
      <c r="CX133" s="212"/>
      <c r="CY133" s="212"/>
      <c r="CZ133" s="212"/>
      <c r="DA133" s="213"/>
    </row>
    <row r="134" spans="1:105" ht="14.25" customHeight="1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182" t="s">
        <v>35</v>
      </c>
      <c r="BM134" s="182"/>
      <c r="BN134" s="182"/>
      <c r="BO134" s="182"/>
      <c r="BP134" s="182"/>
      <c r="BQ134" s="182"/>
      <c r="BR134" s="182"/>
      <c r="BS134" s="182"/>
      <c r="BT134" s="182"/>
      <c r="BU134" s="182"/>
      <c r="BV134" s="182"/>
      <c r="BW134" s="182"/>
      <c r="BX134" s="182"/>
      <c r="BY134" s="182"/>
      <c r="BZ134" s="182"/>
      <c r="CA134" s="182"/>
      <c r="CB134" s="182"/>
      <c r="CC134" s="183"/>
      <c r="CD134" s="181">
        <f>CD133</f>
        <v>8000</v>
      </c>
      <c r="CE134" s="181"/>
      <c r="CF134" s="181"/>
      <c r="CG134" s="181"/>
      <c r="CH134" s="181"/>
      <c r="CI134" s="181"/>
      <c r="CJ134" s="181"/>
      <c r="CK134" s="181"/>
      <c r="CL134" s="181"/>
      <c r="CM134" s="181"/>
      <c r="CN134" s="181"/>
      <c r="CO134" s="181"/>
      <c r="CP134" s="181"/>
      <c r="CQ134" s="181"/>
      <c r="CR134" s="181"/>
      <c r="CS134" s="181"/>
      <c r="CT134" s="181"/>
      <c r="CU134" s="181"/>
      <c r="CV134" s="181"/>
      <c r="CW134" s="181"/>
      <c r="CX134" s="181"/>
      <c r="CY134" s="181"/>
      <c r="CZ134" s="181"/>
      <c r="DA134" s="181"/>
    </row>
    <row r="135" spans="1:105" ht="14.25" customHeight="1">
      <c r="A135" s="190" t="s">
        <v>90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0"/>
      <c r="BN135" s="190"/>
      <c r="BO135" s="190"/>
      <c r="BP135" s="190"/>
      <c r="BQ135" s="190"/>
      <c r="BR135" s="190"/>
      <c r="BS135" s="190"/>
      <c r="BT135" s="190"/>
      <c r="BU135" s="190"/>
      <c r="BV135" s="190"/>
      <c r="BW135" s="190"/>
      <c r="BX135" s="190"/>
      <c r="BY135" s="190"/>
      <c r="BZ135" s="190"/>
      <c r="CA135" s="190"/>
      <c r="CB135" s="190"/>
      <c r="CC135" s="190"/>
      <c r="CD135" s="190"/>
      <c r="CE135" s="190"/>
      <c r="CF135" s="190"/>
      <c r="CG135" s="190"/>
      <c r="CH135" s="190"/>
      <c r="CI135" s="190"/>
      <c r="CJ135" s="190"/>
      <c r="CK135" s="190"/>
      <c r="CL135" s="190"/>
      <c r="CM135" s="190"/>
      <c r="CN135" s="190"/>
      <c r="CO135" s="190"/>
      <c r="CP135" s="190"/>
      <c r="CQ135" s="190"/>
      <c r="CR135" s="190"/>
      <c r="CS135" s="190"/>
      <c r="CT135" s="190"/>
      <c r="CU135" s="190"/>
      <c r="CV135" s="190"/>
      <c r="CW135" s="190"/>
      <c r="CX135" s="190"/>
      <c r="CY135" s="190"/>
      <c r="CZ135" s="190"/>
      <c r="DA135" s="190"/>
    </row>
    <row r="136" spans="1:107" ht="14.25" customHeight="1">
      <c r="A136" s="138" t="s">
        <v>0</v>
      </c>
      <c r="B136" s="98"/>
      <c r="C136" s="98"/>
      <c r="D136" s="98"/>
      <c r="E136" s="98"/>
      <c r="F136" s="99"/>
      <c r="G136" s="138" t="s">
        <v>1</v>
      </c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40"/>
      <c r="W136" s="138" t="s">
        <v>68</v>
      </c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40"/>
      <c r="AK136" s="138" t="s">
        <v>69</v>
      </c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40"/>
      <c r="AY136" s="138" t="s">
        <v>70</v>
      </c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40"/>
      <c r="BP136" s="138" t="s">
        <v>64</v>
      </c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40"/>
      <c r="CD136" s="138" t="s">
        <v>67</v>
      </c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40"/>
      <c r="DC136" s="64">
        <v>138300</v>
      </c>
    </row>
    <row r="137" spans="1:107" ht="14.25" customHeight="1">
      <c r="A137" s="97">
        <v>1</v>
      </c>
      <c r="B137" s="98"/>
      <c r="C137" s="98"/>
      <c r="D137" s="98"/>
      <c r="E137" s="98"/>
      <c r="F137" s="99"/>
      <c r="G137" s="97">
        <v>2</v>
      </c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9"/>
      <c r="W137" s="97">
        <v>3</v>
      </c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9"/>
      <c r="AK137" s="97">
        <v>4</v>
      </c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9"/>
      <c r="AY137" s="97">
        <v>5</v>
      </c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9"/>
      <c r="BP137" s="97">
        <v>6</v>
      </c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9"/>
      <c r="CD137" s="97">
        <v>7</v>
      </c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9"/>
      <c r="DC137" s="86">
        <f>DC136-CD133</f>
        <v>130300</v>
      </c>
    </row>
    <row r="138" spans="1:105" ht="14.25" customHeight="1">
      <c r="A138" s="184">
        <v>1</v>
      </c>
      <c r="B138" s="185"/>
      <c r="C138" s="185"/>
      <c r="D138" s="185"/>
      <c r="E138" s="185"/>
      <c r="F138" s="186"/>
      <c r="G138" s="187" t="s">
        <v>66</v>
      </c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9"/>
      <c r="W138" s="171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3"/>
      <c r="AK138" s="174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6"/>
      <c r="AY138" s="174">
        <v>7254.8</v>
      </c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175"/>
      <c r="BN138" s="175"/>
      <c r="BO138" s="176"/>
      <c r="BP138" s="174">
        <v>1.5</v>
      </c>
      <c r="BQ138" s="175"/>
      <c r="BR138" s="175"/>
      <c r="BS138" s="175"/>
      <c r="BT138" s="175"/>
      <c r="BU138" s="175"/>
      <c r="BV138" s="175"/>
      <c r="BW138" s="175"/>
      <c r="BX138" s="175"/>
      <c r="BY138" s="175"/>
      <c r="BZ138" s="175"/>
      <c r="CA138" s="175"/>
      <c r="CB138" s="175"/>
      <c r="CC138" s="176"/>
      <c r="CD138" s="177">
        <v>14000</v>
      </c>
      <c r="CE138" s="178"/>
      <c r="CF138" s="178"/>
      <c r="CG138" s="178"/>
      <c r="CH138" s="178"/>
      <c r="CI138" s="178"/>
      <c r="CJ138" s="178"/>
      <c r="CK138" s="178"/>
      <c r="CL138" s="178"/>
      <c r="CM138" s="178"/>
      <c r="CN138" s="178"/>
      <c r="CO138" s="178"/>
      <c r="CP138" s="178"/>
      <c r="CQ138" s="178"/>
      <c r="CR138" s="178"/>
      <c r="CS138" s="178"/>
      <c r="CT138" s="178"/>
      <c r="CU138" s="178"/>
      <c r="CV138" s="178"/>
      <c r="CW138" s="178"/>
      <c r="CX138" s="178"/>
      <c r="CY138" s="178"/>
      <c r="CZ138" s="178"/>
      <c r="DA138" s="179"/>
    </row>
    <row r="139" spans="1:105" ht="14.2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34"/>
      <c r="BQ139" s="151" t="s">
        <v>35</v>
      </c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1"/>
      <c r="CB139" s="151"/>
      <c r="CC139" s="152"/>
      <c r="CD139" s="153">
        <f>CD138</f>
        <v>14000</v>
      </c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</row>
    <row r="140" spans="1:107" ht="14.25" customHeight="1">
      <c r="A140" s="138" t="s">
        <v>0</v>
      </c>
      <c r="B140" s="98"/>
      <c r="C140" s="98"/>
      <c r="D140" s="98"/>
      <c r="E140" s="98"/>
      <c r="F140" s="99"/>
      <c r="G140" s="150" t="s">
        <v>1</v>
      </c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0"/>
      <c r="BO140" s="150"/>
      <c r="BP140" s="150"/>
      <c r="BQ140" s="150"/>
      <c r="BR140" s="150"/>
      <c r="BS140" s="150"/>
      <c r="BT140" s="150"/>
      <c r="BU140" s="150"/>
      <c r="BV140" s="150"/>
      <c r="BW140" s="150"/>
      <c r="BX140" s="150"/>
      <c r="BY140" s="150"/>
      <c r="BZ140" s="150"/>
      <c r="CA140" s="150"/>
      <c r="CB140" s="150"/>
      <c r="CC140" s="150"/>
      <c r="CD140" s="138" t="s">
        <v>7</v>
      </c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40"/>
      <c r="DC140" s="75"/>
    </row>
    <row r="141" spans="1:105" ht="14.25" customHeight="1">
      <c r="A141" s="97">
        <v>1</v>
      </c>
      <c r="B141" s="98"/>
      <c r="C141" s="98"/>
      <c r="D141" s="98"/>
      <c r="E141" s="98"/>
      <c r="F141" s="99"/>
      <c r="G141" s="154">
        <v>2</v>
      </c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97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9"/>
    </row>
    <row r="142" spans="1:105" ht="14.25" customHeight="1">
      <c r="A142" s="132" t="s">
        <v>4</v>
      </c>
      <c r="B142" s="133"/>
      <c r="C142" s="133"/>
      <c r="D142" s="133"/>
      <c r="E142" s="133"/>
      <c r="F142" s="134"/>
      <c r="G142" s="135" t="s">
        <v>71</v>
      </c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7"/>
      <c r="CD142" s="97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9"/>
    </row>
    <row r="143" spans="1:105" ht="14.25" customHeight="1">
      <c r="A143" s="132" t="s">
        <v>6</v>
      </c>
      <c r="B143" s="133"/>
      <c r="C143" s="133"/>
      <c r="D143" s="133"/>
      <c r="E143" s="133"/>
      <c r="F143" s="134"/>
      <c r="G143" s="135" t="s">
        <v>72</v>
      </c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7"/>
      <c r="CD143" s="147">
        <v>8000</v>
      </c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9"/>
    </row>
    <row r="144" spans="1:107" ht="14.25" customHeight="1">
      <c r="A144" s="132" t="s">
        <v>91</v>
      </c>
      <c r="B144" s="133"/>
      <c r="C144" s="133"/>
      <c r="D144" s="133"/>
      <c r="E144" s="133"/>
      <c r="F144" s="134"/>
      <c r="G144" s="135" t="s">
        <v>128</v>
      </c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7"/>
      <c r="CD144" s="97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9"/>
      <c r="DC144" s="64">
        <v>138300</v>
      </c>
    </row>
    <row r="145" spans="1:107" ht="14.25" customHeight="1">
      <c r="A145" s="132" t="s">
        <v>100</v>
      </c>
      <c r="B145" s="133"/>
      <c r="C145" s="133"/>
      <c r="D145" s="133"/>
      <c r="E145" s="133"/>
      <c r="F145" s="134"/>
      <c r="G145" s="135" t="s">
        <v>171</v>
      </c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7"/>
      <c r="CD145" s="97">
        <v>50000</v>
      </c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9"/>
      <c r="DC145" s="64">
        <v>14027</v>
      </c>
    </row>
    <row r="146" spans="1:107" ht="14.2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5" t="s">
        <v>35</v>
      </c>
      <c r="BZ146" s="34"/>
      <c r="CA146" s="34"/>
      <c r="CB146" s="34"/>
      <c r="CC146" s="34"/>
      <c r="CD146" s="142">
        <f>CD143+CD145+CD144+CD142</f>
        <v>58000</v>
      </c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4"/>
      <c r="DC146" s="64">
        <v>72874</v>
      </c>
    </row>
    <row r="147" spans="1:107" ht="14.25" customHeight="1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146" t="s">
        <v>92</v>
      </c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28"/>
      <c r="CA147" s="28"/>
      <c r="CB147" s="28"/>
      <c r="CC147" s="28"/>
      <c r="CD147" s="145">
        <f>CD134+CD139+CD146</f>
        <v>80000</v>
      </c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45"/>
      <c r="CU147" s="145"/>
      <c r="CV147" s="145"/>
      <c r="CW147" s="145"/>
      <c r="CX147" s="145"/>
      <c r="CY147" s="145"/>
      <c r="CZ147" s="145"/>
      <c r="DA147" s="145"/>
      <c r="DC147" s="64">
        <f>SUM(DC144:DC146)</f>
        <v>225201</v>
      </c>
    </row>
    <row r="148" spans="1:107" ht="14.25" customHeight="1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C148" s="77">
        <f>DC147-CD147</f>
        <v>145201</v>
      </c>
    </row>
    <row r="149" spans="1:105" ht="14.25" customHeight="1">
      <c r="A149" s="141" t="s">
        <v>173</v>
      </c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41"/>
      <c r="CP149" s="141"/>
      <c r="CQ149" s="141"/>
      <c r="CR149" s="141"/>
      <c r="CS149" s="141"/>
      <c r="CT149" s="141"/>
      <c r="CU149" s="141"/>
      <c r="CV149" s="141"/>
      <c r="CW149" s="141"/>
      <c r="CX149" s="141"/>
      <c r="CY149" s="141"/>
      <c r="CZ149" s="141"/>
      <c r="DA149" s="141"/>
    </row>
    <row r="150" spans="1:107" s="46" customFormat="1" ht="14.25" customHeight="1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C150" s="76"/>
    </row>
    <row r="151" spans="1:105" ht="14.25" customHeight="1">
      <c r="A151" s="138" t="s">
        <v>0</v>
      </c>
      <c r="B151" s="98"/>
      <c r="C151" s="98"/>
      <c r="D151" s="98"/>
      <c r="E151" s="98"/>
      <c r="F151" s="99"/>
      <c r="G151" s="138" t="s">
        <v>1</v>
      </c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40"/>
      <c r="AT151" s="225" t="s">
        <v>18</v>
      </c>
      <c r="AU151" s="226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  <c r="BG151" s="226"/>
      <c r="BH151" s="227"/>
      <c r="BI151" s="225" t="s">
        <v>47</v>
      </c>
      <c r="BJ151" s="226"/>
      <c r="BK151" s="226"/>
      <c r="BL151" s="226"/>
      <c r="BM151" s="226"/>
      <c r="BN151" s="226"/>
      <c r="BO151" s="226"/>
      <c r="BP151" s="226"/>
      <c r="BQ151" s="226"/>
      <c r="BR151" s="226"/>
      <c r="BS151" s="226"/>
      <c r="BT151" s="226"/>
      <c r="BU151" s="226"/>
      <c r="BV151" s="226"/>
      <c r="BW151" s="226"/>
      <c r="BX151" s="226"/>
      <c r="BY151" s="226"/>
      <c r="BZ151" s="227"/>
      <c r="CA151" s="225" t="s">
        <v>2</v>
      </c>
      <c r="CB151" s="226"/>
      <c r="CC151" s="226"/>
      <c r="CD151" s="226"/>
      <c r="CE151" s="226"/>
      <c r="CF151" s="226"/>
      <c r="CG151" s="226"/>
      <c r="CH151" s="226"/>
      <c r="CI151" s="226"/>
      <c r="CJ151" s="226"/>
      <c r="CK151" s="226"/>
      <c r="CL151" s="226"/>
      <c r="CM151" s="226"/>
      <c r="CN151" s="226"/>
      <c r="CO151" s="226"/>
      <c r="CP151" s="226"/>
      <c r="CQ151" s="226"/>
      <c r="CR151" s="226"/>
      <c r="CS151" s="226"/>
      <c r="CT151" s="226"/>
      <c r="CU151" s="226"/>
      <c r="CV151" s="226"/>
      <c r="CW151" s="226"/>
      <c r="CX151" s="226"/>
      <c r="CY151" s="226"/>
      <c r="CZ151" s="226"/>
      <c r="DA151" s="227"/>
    </row>
    <row r="152" spans="1:105" ht="14.25" customHeight="1">
      <c r="A152" s="97">
        <v>1</v>
      </c>
      <c r="B152" s="98"/>
      <c r="C152" s="98"/>
      <c r="D152" s="98"/>
      <c r="E152" s="98"/>
      <c r="F152" s="99"/>
      <c r="G152" s="97">
        <v>2</v>
      </c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9"/>
      <c r="AT152" s="97">
        <v>2</v>
      </c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9"/>
      <c r="BI152" s="97">
        <v>3</v>
      </c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9"/>
      <c r="CA152" s="97">
        <v>4</v>
      </c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9"/>
    </row>
    <row r="153" spans="1:105" ht="14.25" customHeight="1">
      <c r="A153" s="97">
        <v>1</v>
      </c>
      <c r="B153" s="98"/>
      <c r="C153" s="98"/>
      <c r="D153" s="98"/>
      <c r="E153" s="98"/>
      <c r="F153" s="99"/>
      <c r="G153" s="135" t="s">
        <v>174</v>
      </c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7"/>
      <c r="AT153" s="201">
        <v>2</v>
      </c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3"/>
      <c r="BI153" s="201">
        <v>0.137</v>
      </c>
      <c r="BJ153" s="202"/>
      <c r="BK153" s="202"/>
      <c r="BL153" s="202"/>
      <c r="BM153" s="202"/>
      <c r="BN153" s="202"/>
      <c r="BO153" s="202"/>
      <c r="BP153" s="202"/>
      <c r="BQ153" s="202"/>
      <c r="BR153" s="202"/>
      <c r="BS153" s="202"/>
      <c r="BT153" s="202"/>
      <c r="BU153" s="202"/>
      <c r="BV153" s="202"/>
      <c r="BW153" s="202"/>
      <c r="BX153" s="202"/>
      <c r="BY153" s="202"/>
      <c r="BZ153" s="203"/>
      <c r="CA153" s="201">
        <v>40819</v>
      </c>
      <c r="CB153" s="202"/>
      <c r="CC153" s="202"/>
      <c r="CD153" s="202"/>
      <c r="CE153" s="202"/>
      <c r="CF153" s="202"/>
      <c r="CG153" s="202"/>
      <c r="CH153" s="202"/>
      <c r="CI153" s="202"/>
      <c r="CJ153" s="202"/>
      <c r="CK153" s="202"/>
      <c r="CL153" s="202"/>
      <c r="CM153" s="202"/>
      <c r="CN153" s="202"/>
      <c r="CO153" s="202"/>
      <c r="CP153" s="202"/>
      <c r="CQ153" s="202"/>
      <c r="CR153" s="202"/>
      <c r="CS153" s="202"/>
      <c r="CT153" s="202"/>
      <c r="CU153" s="202"/>
      <c r="CV153" s="202"/>
      <c r="CW153" s="202"/>
      <c r="CX153" s="202"/>
      <c r="CY153" s="202"/>
      <c r="CZ153" s="202"/>
      <c r="DA153" s="203"/>
    </row>
    <row r="154" spans="1:105" ht="14.25" customHeight="1">
      <c r="A154" s="97"/>
      <c r="B154" s="98"/>
      <c r="C154" s="98"/>
      <c r="D154" s="98"/>
      <c r="E154" s="98"/>
      <c r="F154" s="99"/>
      <c r="G154" s="135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7"/>
      <c r="AT154" s="201"/>
      <c r="AU154" s="202"/>
      <c r="AV154" s="202"/>
      <c r="AW154" s="202"/>
      <c r="AX154" s="202"/>
      <c r="AY154" s="202"/>
      <c r="AZ154" s="202"/>
      <c r="BA154" s="202"/>
      <c r="BB154" s="202"/>
      <c r="BC154" s="202"/>
      <c r="BD154" s="202"/>
      <c r="BE154" s="202"/>
      <c r="BF154" s="202"/>
      <c r="BG154" s="202"/>
      <c r="BH154" s="203"/>
      <c r="BI154" s="201"/>
      <c r="BJ154" s="202"/>
      <c r="BK154" s="202"/>
      <c r="BL154" s="202"/>
      <c r="BM154" s="202"/>
      <c r="BN154" s="202"/>
      <c r="BO154" s="202"/>
      <c r="BP154" s="202"/>
      <c r="BQ154" s="202"/>
      <c r="BR154" s="202"/>
      <c r="BS154" s="202"/>
      <c r="BT154" s="202"/>
      <c r="BU154" s="202"/>
      <c r="BV154" s="202"/>
      <c r="BW154" s="202"/>
      <c r="BX154" s="202"/>
      <c r="BY154" s="202"/>
      <c r="BZ154" s="203"/>
      <c r="CA154" s="201">
        <v>0</v>
      </c>
      <c r="CB154" s="202"/>
      <c r="CC154" s="202"/>
      <c r="CD154" s="202"/>
      <c r="CE154" s="202"/>
      <c r="CF154" s="202"/>
      <c r="CG154" s="202"/>
      <c r="CH154" s="202"/>
      <c r="CI154" s="202"/>
      <c r="CJ154" s="202"/>
      <c r="CK154" s="202"/>
      <c r="CL154" s="202"/>
      <c r="CM154" s="202"/>
      <c r="CN154" s="202"/>
      <c r="CO154" s="202"/>
      <c r="CP154" s="202"/>
      <c r="CQ154" s="202"/>
      <c r="CR154" s="202"/>
      <c r="CS154" s="202"/>
      <c r="CT154" s="202"/>
      <c r="CU154" s="202"/>
      <c r="CV154" s="202"/>
      <c r="CW154" s="202"/>
      <c r="CX154" s="202"/>
      <c r="CY154" s="202"/>
      <c r="CZ154" s="202"/>
      <c r="DA154" s="203"/>
    </row>
    <row r="155" spans="1:105" ht="14.25" customHeight="1">
      <c r="A155" s="1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34"/>
      <c r="BJ155" s="24" t="s">
        <v>35</v>
      </c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31"/>
      <c r="CA155" s="204">
        <f>CA153</f>
        <v>40819</v>
      </c>
      <c r="CB155" s="205"/>
      <c r="CC155" s="205"/>
      <c r="CD155" s="205"/>
      <c r="CE155" s="205"/>
      <c r="CF155" s="205"/>
      <c r="CG155" s="205"/>
      <c r="CH155" s="205"/>
      <c r="CI155" s="205"/>
      <c r="CJ155" s="205"/>
      <c r="CK155" s="205"/>
      <c r="CL155" s="205"/>
      <c r="CM155" s="205"/>
      <c r="CN155" s="205"/>
      <c r="CO155" s="205"/>
      <c r="CP155" s="205"/>
      <c r="CQ155" s="205"/>
      <c r="CR155" s="205"/>
      <c r="CS155" s="205"/>
      <c r="CT155" s="205"/>
      <c r="CU155" s="205"/>
      <c r="CV155" s="205"/>
      <c r="CW155" s="205"/>
      <c r="CX155" s="205"/>
      <c r="CY155" s="205"/>
      <c r="CZ155" s="205"/>
      <c r="DA155" s="206"/>
    </row>
    <row r="156" spans="1:105" ht="14.25" customHeight="1">
      <c r="A156" s="103" t="s">
        <v>93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</row>
    <row r="157" spans="1:105" ht="14.25" customHeight="1">
      <c r="A157" s="141" t="s">
        <v>122</v>
      </c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  <c r="BP157" s="141"/>
      <c r="BQ157" s="141"/>
      <c r="BR157" s="141"/>
      <c r="BS157" s="141"/>
      <c r="BT157" s="141"/>
      <c r="BU157" s="141"/>
      <c r="BV157" s="141"/>
      <c r="BW157" s="141"/>
      <c r="BX157" s="141"/>
      <c r="BY157" s="141"/>
      <c r="BZ157" s="141"/>
      <c r="CA157" s="141"/>
      <c r="CB157" s="141"/>
      <c r="CC157" s="141"/>
      <c r="CD157" s="141"/>
      <c r="CE157" s="141"/>
      <c r="CF157" s="141"/>
      <c r="CG157" s="141"/>
      <c r="CH157" s="141"/>
      <c r="CI157" s="141"/>
      <c r="CJ157" s="141"/>
      <c r="CK157" s="141"/>
      <c r="CL157" s="141"/>
      <c r="CM157" s="141"/>
      <c r="CN157" s="141"/>
      <c r="CO157" s="141"/>
      <c r="CP157" s="141"/>
      <c r="CQ157" s="141"/>
      <c r="CR157" s="141"/>
      <c r="CS157" s="141"/>
      <c r="CT157" s="141"/>
      <c r="CU157" s="141"/>
      <c r="CV157" s="141"/>
      <c r="CW157" s="141"/>
      <c r="CX157" s="141"/>
      <c r="CY157" s="141"/>
      <c r="CZ157" s="141"/>
      <c r="DA157" s="141"/>
    </row>
    <row r="158" ht="14.25" customHeight="1"/>
    <row r="159" spans="1:105" ht="14.25" customHeight="1">
      <c r="A159" s="138" t="s">
        <v>0</v>
      </c>
      <c r="B159" s="139"/>
      <c r="C159" s="139"/>
      <c r="D159" s="139"/>
      <c r="E159" s="139"/>
      <c r="F159" s="139"/>
      <c r="G159" s="139"/>
      <c r="H159" s="140"/>
      <c r="I159" s="138" t="s">
        <v>1</v>
      </c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40"/>
      <c r="AT159" s="138" t="s">
        <v>18</v>
      </c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40"/>
      <c r="BI159" s="138" t="s">
        <v>47</v>
      </c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40"/>
      <c r="CA159" s="138" t="s">
        <v>2</v>
      </c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40"/>
    </row>
    <row r="160" spans="1:105" ht="14.25" customHeight="1">
      <c r="A160" s="97">
        <v>1</v>
      </c>
      <c r="B160" s="98"/>
      <c r="C160" s="98"/>
      <c r="D160" s="98"/>
      <c r="E160" s="98"/>
      <c r="F160" s="98"/>
      <c r="G160" s="98"/>
      <c r="H160" s="99"/>
      <c r="I160" s="97">
        <v>2</v>
      </c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9"/>
      <c r="AT160" s="97">
        <v>3</v>
      </c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9"/>
      <c r="BI160" s="97">
        <v>4</v>
      </c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9"/>
      <c r="CA160" s="97">
        <v>5</v>
      </c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9"/>
    </row>
    <row r="161" spans="1:105" ht="14.25" customHeight="1">
      <c r="A161" s="174">
        <v>1</v>
      </c>
      <c r="B161" s="175"/>
      <c r="C161" s="175"/>
      <c r="D161" s="175"/>
      <c r="E161" s="175"/>
      <c r="F161" s="175"/>
      <c r="G161" s="175"/>
      <c r="H161" s="176"/>
      <c r="I161" s="135" t="s">
        <v>74</v>
      </c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7"/>
      <c r="AT161" s="117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9"/>
      <c r="BI161" s="117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  <c r="BV161" s="118"/>
      <c r="BW161" s="118"/>
      <c r="BX161" s="118"/>
      <c r="BY161" s="118"/>
      <c r="BZ161" s="119"/>
      <c r="CA161" s="117"/>
      <c r="CB161" s="118"/>
      <c r="CC161" s="118"/>
      <c r="CD161" s="118"/>
      <c r="CE161" s="118"/>
      <c r="CF161" s="118"/>
      <c r="CG161" s="118"/>
      <c r="CH161" s="118"/>
      <c r="CI161" s="118"/>
      <c r="CJ161" s="118"/>
      <c r="CK161" s="118"/>
      <c r="CL161" s="118"/>
      <c r="CM161" s="118"/>
      <c r="CN161" s="118"/>
      <c r="CO161" s="118"/>
      <c r="CP161" s="118"/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9"/>
    </row>
    <row r="162" spans="1:105" ht="14.25" customHeight="1">
      <c r="A162" s="174"/>
      <c r="B162" s="175"/>
      <c r="C162" s="175"/>
      <c r="D162" s="175"/>
      <c r="E162" s="175"/>
      <c r="F162" s="175"/>
      <c r="G162" s="175"/>
      <c r="H162" s="176"/>
      <c r="I162" s="135" t="s">
        <v>62</v>
      </c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7"/>
      <c r="AT162" s="191"/>
      <c r="AU162" s="182"/>
      <c r="AV162" s="182"/>
      <c r="AW162" s="182"/>
      <c r="AX162" s="182"/>
      <c r="AY162" s="182"/>
      <c r="AZ162" s="182"/>
      <c r="BA162" s="182"/>
      <c r="BB162" s="182"/>
      <c r="BC162" s="182"/>
      <c r="BD162" s="182"/>
      <c r="BE162" s="182"/>
      <c r="BF162" s="182"/>
      <c r="BG162" s="182"/>
      <c r="BH162" s="183"/>
      <c r="BI162" s="191"/>
      <c r="BJ162" s="182"/>
      <c r="BK162" s="182"/>
      <c r="BL162" s="182"/>
      <c r="BM162" s="182"/>
      <c r="BN162" s="182"/>
      <c r="BO162" s="182"/>
      <c r="BP162" s="182"/>
      <c r="BQ162" s="182"/>
      <c r="BR162" s="182"/>
      <c r="BS162" s="182"/>
      <c r="BT162" s="182"/>
      <c r="BU162" s="182"/>
      <c r="BV162" s="182"/>
      <c r="BW162" s="182"/>
      <c r="BX162" s="182"/>
      <c r="BY162" s="182"/>
      <c r="BZ162" s="183"/>
      <c r="CA162" s="191"/>
      <c r="CB162" s="182"/>
      <c r="CC162" s="182"/>
      <c r="CD162" s="182"/>
      <c r="CE162" s="182"/>
      <c r="CF162" s="182"/>
      <c r="CG162" s="182"/>
      <c r="CH162" s="182"/>
      <c r="CI162" s="182"/>
      <c r="CJ162" s="182"/>
      <c r="CK162" s="182"/>
      <c r="CL162" s="182"/>
      <c r="CM162" s="182"/>
      <c r="CN162" s="182"/>
      <c r="CO162" s="182"/>
      <c r="CP162" s="182"/>
      <c r="CQ162" s="182"/>
      <c r="CR162" s="182"/>
      <c r="CS162" s="182"/>
      <c r="CT162" s="182"/>
      <c r="CU162" s="182"/>
      <c r="CV162" s="182"/>
      <c r="CW162" s="182"/>
      <c r="CX162" s="182"/>
      <c r="CY162" s="182"/>
      <c r="CZ162" s="182"/>
      <c r="DA162" s="183"/>
    </row>
    <row r="163" spans="1:105" ht="14.25" customHeight="1">
      <c r="A163" s="174"/>
      <c r="B163" s="175"/>
      <c r="C163" s="175"/>
      <c r="D163" s="175"/>
      <c r="E163" s="175"/>
      <c r="F163" s="175"/>
      <c r="G163" s="175"/>
      <c r="H163" s="176"/>
      <c r="I163" s="135" t="s">
        <v>108</v>
      </c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7"/>
      <c r="AT163" s="117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9"/>
      <c r="BI163" s="117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  <c r="BV163" s="118"/>
      <c r="BW163" s="118"/>
      <c r="BX163" s="118"/>
      <c r="BY163" s="118"/>
      <c r="BZ163" s="119"/>
      <c r="CA163" s="117"/>
      <c r="CB163" s="118"/>
      <c r="CC163" s="118"/>
      <c r="CD163" s="118"/>
      <c r="CE163" s="118"/>
      <c r="CF163" s="118"/>
      <c r="CG163" s="118"/>
      <c r="CH163" s="118"/>
      <c r="CI163" s="118"/>
      <c r="CJ163" s="118"/>
      <c r="CK163" s="118"/>
      <c r="CL163" s="118"/>
      <c r="CM163" s="118"/>
      <c r="CN163" s="118"/>
      <c r="CO163" s="118"/>
      <c r="CP163" s="118"/>
      <c r="CQ163" s="118"/>
      <c r="CR163" s="118"/>
      <c r="CS163" s="118"/>
      <c r="CT163" s="118"/>
      <c r="CU163" s="118"/>
      <c r="CV163" s="118"/>
      <c r="CW163" s="118"/>
      <c r="CX163" s="118"/>
      <c r="CY163" s="118"/>
      <c r="CZ163" s="118"/>
      <c r="DA163" s="119"/>
    </row>
    <row r="164" spans="1:105" ht="14.25" customHeight="1">
      <c r="A164" s="174"/>
      <c r="B164" s="175"/>
      <c r="C164" s="175"/>
      <c r="D164" s="175"/>
      <c r="E164" s="175"/>
      <c r="F164" s="175"/>
      <c r="G164" s="175"/>
      <c r="H164" s="176"/>
      <c r="I164" s="135" t="s">
        <v>109</v>
      </c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7"/>
      <c r="AT164" s="117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9"/>
      <c r="BI164" s="117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  <c r="BV164" s="118"/>
      <c r="BW164" s="118"/>
      <c r="BX164" s="118"/>
      <c r="BY164" s="118"/>
      <c r="BZ164" s="119"/>
      <c r="CA164" s="117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9"/>
    </row>
    <row r="165" spans="1:105" ht="14.25" customHeight="1">
      <c r="A165" s="174"/>
      <c r="B165" s="175"/>
      <c r="C165" s="175"/>
      <c r="D165" s="175"/>
      <c r="E165" s="175"/>
      <c r="F165" s="175"/>
      <c r="G165" s="175"/>
      <c r="H165" s="176"/>
      <c r="I165" s="135" t="s">
        <v>120</v>
      </c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7"/>
      <c r="AT165" s="117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9"/>
      <c r="BI165" s="117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  <c r="BV165" s="118"/>
      <c r="BW165" s="118"/>
      <c r="BX165" s="118"/>
      <c r="BY165" s="118"/>
      <c r="BZ165" s="119"/>
      <c r="CA165" s="117">
        <v>0</v>
      </c>
      <c r="CB165" s="118"/>
      <c r="CC165" s="118"/>
      <c r="CD165" s="118"/>
      <c r="CE165" s="118"/>
      <c r="CF165" s="118"/>
      <c r="CG165" s="118"/>
      <c r="CH165" s="118"/>
      <c r="CI165" s="118"/>
      <c r="CJ165" s="118"/>
      <c r="CK165" s="118"/>
      <c r="CL165" s="118"/>
      <c r="CM165" s="118"/>
      <c r="CN165" s="118"/>
      <c r="CO165" s="118"/>
      <c r="CP165" s="118"/>
      <c r="CQ165" s="118"/>
      <c r="CR165" s="118"/>
      <c r="CS165" s="118"/>
      <c r="CT165" s="118"/>
      <c r="CU165" s="118"/>
      <c r="CV165" s="118"/>
      <c r="CW165" s="118"/>
      <c r="CX165" s="118"/>
      <c r="CY165" s="118"/>
      <c r="CZ165" s="118"/>
      <c r="DA165" s="119"/>
    </row>
    <row r="166" spans="1:105" ht="14.25" customHeight="1">
      <c r="A166" s="10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34"/>
      <c r="BJ166" s="24" t="s">
        <v>35</v>
      </c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31"/>
      <c r="CA166" s="192">
        <f>CA163+CA164+CA165</f>
        <v>0</v>
      </c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  <c r="CW166" s="101"/>
      <c r="CX166" s="101"/>
      <c r="CY166" s="101"/>
      <c r="CZ166" s="101"/>
      <c r="DA166" s="102"/>
    </row>
    <row r="167" spans="39:105" ht="14.25" customHeight="1">
      <c r="AM167" s="103" t="s">
        <v>124</v>
      </c>
      <c r="AN167" s="190"/>
      <c r="AO167" s="190"/>
      <c r="AP167" s="190"/>
      <c r="AQ167" s="190"/>
      <c r="AR167" s="190"/>
      <c r="AS167" s="190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3">
        <f>CA166</f>
        <v>0</v>
      </c>
      <c r="CB167" s="193"/>
      <c r="CC167" s="193"/>
      <c r="CD167" s="193"/>
      <c r="CE167" s="193"/>
      <c r="CF167" s="193"/>
      <c r="CG167" s="193"/>
      <c r="CH167" s="193"/>
      <c r="CI167" s="193"/>
      <c r="CJ167" s="193"/>
      <c r="CK167" s="193"/>
      <c r="CL167" s="193"/>
      <c r="CM167" s="193"/>
      <c r="CN167" s="193"/>
      <c r="CO167" s="193"/>
      <c r="CP167" s="193"/>
      <c r="CQ167" s="193"/>
      <c r="CR167" s="193"/>
      <c r="CS167" s="193"/>
      <c r="CT167" s="193"/>
      <c r="CU167" s="193"/>
      <c r="CV167" s="193"/>
      <c r="CW167" s="193"/>
      <c r="CX167" s="193"/>
      <c r="CY167" s="193"/>
      <c r="CZ167" s="193"/>
      <c r="DA167" s="193"/>
    </row>
    <row r="168" spans="1:105" ht="14.25" customHeight="1">
      <c r="A168" s="103" t="s">
        <v>96</v>
      </c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3"/>
      <c r="CS168" s="103"/>
      <c r="CT168" s="103"/>
      <c r="CU168" s="103"/>
      <c r="CV168" s="103"/>
      <c r="CW168" s="103"/>
      <c r="CX168" s="103"/>
      <c r="CY168" s="103"/>
      <c r="CZ168" s="103"/>
      <c r="DA168" s="103"/>
    </row>
    <row r="169" ht="14.25" customHeight="1"/>
    <row r="170" spans="1:105" ht="14.25" customHeight="1">
      <c r="A170" s="138" t="s">
        <v>0</v>
      </c>
      <c r="B170" s="139"/>
      <c r="C170" s="139"/>
      <c r="D170" s="139"/>
      <c r="E170" s="139"/>
      <c r="F170" s="139"/>
      <c r="G170" s="140"/>
      <c r="H170" s="138" t="s">
        <v>1</v>
      </c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40"/>
      <c r="AK170" s="138" t="s">
        <v>8</v>
      </c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40"/>
      <c r="AX170" s="138" t="s">
        <v>18</v>
      </c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40"/>
      <c r="BL170" s="138" t="s">
        <v>75</v>
      </c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40"/>
      <c r="CA170" s="150" t="s">
        <v>19</v>
      </c>
      <c r="CB170" s="150"/>
      <c r="CC170" s="150"/>
      <c r="CD170" s="150"/>
      <c r="CE170" s="150"/>
      <c r="CF170" s="150"/>
      <c r="CG170" s="150"/>
      <c r="CH170" s="150"/>
      <c r="CI170" s="150"/>
      <c r="CJ170" s="150"/>
      <c r="CK170" s="150"/>
      <c r="CL170" s="150"/>
      <c r="CM170" s="150"/>
      <c r="CN170" s="150"/>
      <c r="CO170" s="150"/>
      <c r="CP170" s="150"/>
      <c r="CQ170" s="150"/>
      <c r="CR170" s="150"/>
      <c r="CS170" s="150"/>
      <c r="CT170" s="150"/>
      <c r="CU170" s="150"/>
      <c r="CV170" s="150"/>
      <c r="CW170" s="150"/>
      <c r="CX170" s="150"/>
      <c r="CY170" s="150"/>
      <c r="CZ170" s="150"/>
      <c r="DA170" s="150"/>
    </row>
    <row r="171" spans="1:105" ht="14.25" customHeight="1">
      <c r="A171" s="316">
        <v>1</v>
      </c>
      <c r="B171" s="317"/>
      <c r="C171" s="317"/>
      <c r="D171" s="317"/>
      <c r="E171" s="317"/>
      <c r="F171" s="317"/>
      <c r="G171" s="318"/>
      <c r="H171" s="316">
        <v>2</v>
      </c>
      <c r="I171" s="317"/>
      <c r="J171" s="317"/>
      <c r="K171" s="317"/>
      <c r="L171" s="317"/>
      <c r="M171" s="317"/>
      <c r="N171" s="317"/>
      <c r="O171" s="317"/>
      <c r="P171" s="317"/>
      <c r="Q171" s="317"/>
      <c r="R171" s="317"/>
      <c r="S171" s="317"/>
      <c r="T171" s="317"/>
      <c r="U171" s="317"/>
      <c r="V171" s="317"/>
      <c r="W171" s="317"/>
      <c r="X171" s="317"/>
      <c r="Y171" s="317"/>
      <c r="Z171" s="317"/>
      <c r="AA171" s="317"/>
      <c r="AB171" s="317"/>
      <c r="AC171" s="317"/>
      <c r="AD171" s="317"/>
      <c r="AE171" s="317"/>
      <c r="AF171" s="317"/>
      <c r="AG171" s="317"/>
      <c r="AH171" s="317"/>
      <c r="AI171" s="317"/>
      <c r="AJ171" s="318"/>
      <c r="AK171" s="316">
        <v>3</v>
      </c>
      <c r="AL171" s="317"/>
      <c r="AM171" s="317"/>
      <c r="AN171" s="317"/>
      <c r="AO171" s="317"/>
      <c r="AP171" s="317"/>
      <c r="AQ171" s="317"/>
      <c r="AR171" s="317"/>
      <c r="AS171" s="317"/>
      <c r="AT171" s="317"/>
      <c r="AU171" s="317"/>
      <c r="AV171" s="317"/>
      <c r="AW171" s="318"/>
      <c r="AX171" s="316">
        <v>4</v>
      </c>
      <c r="AY171" s="317"/>
      <c r="AZ171" s="317"/>
      <c r="BA171" s="317"/>
      <c r="BB171" s="317"/>
      <c r="BC171" s="317"/>
      <c r="BD171" s="317"/>
      <c r="BE171" s="317"/>
      <c r="BF171" s="317"/>
      <c r="BG171" s="317"/>
      <c r="BH171" s="317"/>
      <c r="BI171" s="317"/>
      <c r="BJ171" s="317"/>
      <c r="BK171" s="318"/>
      <c r="BL171" s="316">
        <v>5</v>
      </c>
      <c r="BM171" s="317"/>
      <c r="BN171" s="317"/>
      <c r="BO171" s="317"/>
      <c r="BP171" s="317"/>
      <c r="BQ171" s="317"/>
      <c r="BR171" s="317"/>
      <c r="BS171" s="317"/>
      <c r="BT171" s="317"/>
      <c r="BU171" s="317"/>
      <c r="BV171" s="317"/>
      <c r="BW171" s="317"/>
      <c r="BX171" s="317"/>
      <c r="BY171" s="317"/>
      <c r="BZ171" s="318"/>
      <c r="CA171" s="319">
        <v>6</v>
      </c>
      <c r="CB171" s="319"/>
      <c r="CC171" s="319"/>
      <c r="CD171" s="319"/>
      <c r="CE171" s="319"/>
      <c r="CF171" s="319"/>
      <c r="CG171" s="319"/>
      <c r="CH171" s="319"/>
      <c r="CI171" s="319"/>
      <c r="CJ171" s="319"/>
      <c r="CK171" s="319"/>
      <c r="CL171" s="319"/>
      <c r="CM171" s="319"/>
      <c r="CN171" s="319"/>
      <c r="CO171" s="319"/>
      <c r="CP171" s="319"/>
      <c r="CQ171" s="319"/>
      <c r="CR171" s="319"/>
      <c r="CS171" s="319"/>
      <c r="CT171" s="319"/>
      <c r="CU171" s="319"/>
      <c r="CV171" s="319"/>
      <c r="CW171" s="319"/>
      <c r="CX171" s="319"/>
      <c r="CY171" s="319"/>
      <c r="CZ171" s="319"/>
      <c r="DA171" s="319"/>
    </row>
    <row r="172" spans="1:105" ht="14.25" customHeight="1">
      <c r="A172" s="48"/>
      <c r="B172" s="49"/>
      <c r="C172" s="49"/>
      <c r="D172" s="49"/>
      <c r="E172" s="49"/>
      <c r="F172" s="49"/>
      <c r="G172" s="50"/>
      <c r="H172" s="228" t="s">
        <v>117</v>
      </c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30"/>
      <c r="AJ172" s="138">
        <v>624</v>
      </c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40"/>
      <c r="AW172" s="97">
        <v>0.061</v>
      </c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9"/>
      <c r="BK172" s="97">
        <v>41967</v>
      </c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9"/>
      <c r="BZ172" s="154">
        <v>4490346</v>
      </c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47"/>
    </row>
    <row r="173" spans="1:105" ht="14.25" customHeight="1">
      <c r="A173" s="174"/>
      <c r="B173" s="175"/>
      <c r="C173" s="175"/>
      <c r="D173" s="175"/>
      <c r="E173" s="175"/>
      <c r="F173" s="175"/>
      <c r="G173" s="176"/>
      <c r="H173" s="135" t="s">
        <v>117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7"/>
      <c r="AK173" s="138">
        <v>624</v>
      </c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40"/>
      <c r="AX173" s="97">
        <v>0.015</v>
      </c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9"/>
      <c r="BL173" s="97">
        <v>76800</v>
      </c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9"/>
      <c r="CA173" s="97">
        <v>236300</v>
      </c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9"/>
    </row>
    <row r="174" spans="1:105" ht="14.25" customHeight="1">
      <c r="A174" s="174"/>
      <c r="B174" s="175"/>
      <c r="C174" s="175"/>
      <c r="D174" s="175"/>
      <c r="E174" s="175"/>
      <c r="F174" s="175"/>
      <c r="G174" s="176"/>
      <c r="H174" s="135" t="s">
        <v>125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7"/>
      <c r="AK174" s="138">
        <v>1313</v>
      </c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40"/>
      <c r="AX174" s="97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9"/>
      <c r="BL174" s="97">
        <v>0.2</v>
      </c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  <c r="BY174" s="98"/>
      <c r="BZ174" s="99"/>
      <c r="CA174" s="329">
        <v>177800</v>
      </c>
      <c r="CB174" s="330"/>
      <c r="CC174" s="330"/>
      <c r="CD174" s="330"/>
      <c r="CE174" s="330"/>
      <c r="CF174" s="330"/>
      <c r="CG174" s="330"/>
      <c r="CH174" s="330"/>
      <c r="CI174" s="330"/>
      <c r="CJ174" s="330"/>
      <c r="CK174" s="330"/>
      <c r="CL174" s="330"/>
      <c r="CM174" s="330"/>
      <c r="CN174" s="330"/>
      <c r="CO174" s="330"/>
      <c r="CP174" s="330"/>
      <c r="CQ174" s="330"/>
      <c r="CR174" s="330"/>
      <c r="CS174" s="330"/>
      <c r="CT174" s="330"/>
      <c r="CU174" s="330"/>
      <c r="CV174" s="330"/>
      <c r="CW174" s="330"/>
      <c r="CX174" s="330"/>
      <c r="CY174" s="330"/>
      <c r="CZ174" s="330"/>
      <c r="DA174" s="331"/>
    </row>
    <row r="175" spans="1:105" ht="14.25" customHeight="1">
      <c r="A175" s="174"/>
      <c r="B175" s="175"/>
      <c r="C175" s="175"/>
      <c r="D175" s="175"/>
      <c r="E175" s="175"/>
      <c r="F175" s="175"/>
      <c r="G175" s="176"/>
      <c r="H175" s="135" t="s">
        <v>123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7"/>
      <c r="AK175" s="138">
        <v>1313</v>
      </c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40"/>
      <c r="AX175" s="97">
        <v>0</v>
      </c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9"/>
      <c r="BL175" s="97">
        <v>0.2</v>
      </c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  <c r="BY175" s="98"/>
      <c r="BZ175" s="99"/>
      <c r="CA175" s="154">
        <v>177800</v>
      </c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</row>
    <row r="176" spans="1:105" ht="14.25" customHeight="1">
      <c r="A176" s="174"/>
      <c r="B176" s="175"/>
      <c r="C176" s="175"/>
      <c r="D176" s="175"/>
      <c r="E176" s="175"/>
      <c r="F176" s="175"/>
      <c r="G176" s="176"/>
      <c r="H176" s="135" t="s">
        <v>172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7"/>
      <c r="AK176" s="138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40"/>
      <c r="AX176" s="97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9"/>
      <c r="BL176" s="97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9"/>
      <c r="CA176" s="154">
        <v>424600</v>
      </c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4"/>
      <c r="CT176" s="154"/>
      <c r="CU176" s="154"/>
      <c r="CV176" s="154"/>
      <c r="CW176" s="154"/>
      <c r="CX176" s="154"/>
      <c r="CY176" s="154"/>
      <c r="CZ176" s="154"/>
      <c r="DA176" s="154"/>
    </row>
    <row r="177" spans="1:105" ht="14.25" customHeight="1">
      <c r="A177" s="174"/>
      <c r="B177" s="175"/>
      <c r="C177" s="175"/>
      <c r="D177" s="175"/>
      <c r="E177" s="175"/>
      <c r="F177" s="175"/>
      <c r="G177" s="176"/>
      <c r="H177" s="135" t="s">
        <v>163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7"/>
      <c r="AK177" s="138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40"/>
      <c r="AX177" s="147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9"/>
      <c r="BL177" s="147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9"/>
      <c r="CA177" s="154">
        <v>227600</v>
      </c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  <c r="CY177" s="154"/>
      <c r="CZ177" s="154"/>
      <c r="DA177" s="154"/>
    </row>
    <row r="178" spans="1:107" ht="14.25" customHeight="1">
      <c r="A178" s="174"/>
      <c r="B178" s="175"/>
      <c r="C178" s="175"/>
      <c r="D178" s="175"/>
      <c r="E178" s="175"/>
      <c r="F178" s="175"/>
      <c r="G178" s="176"/>
      <c r="H178" s="135" t="s">
        <v>110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7"/>
      <c r="AK178" s="138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40"/>
      <c r="AX178" s="147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9"/>
      <c r="BL178" s="97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9"/>
      <c r="CA178" s="154">
        <v>0</v>
      </c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C178" s="64">
        <v>46047176.85</v>
      </c>
    </row>
    <row r="179" spans="1:107" ht="14.25" customHeight="1">
      <c r="A179" s="20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36"/>
      <c r="AH179" s="36"/>
      <c r="AI179" s="36"/>
      <c r="AJ179" s="36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20" t="s">
        <v>35</v>
      </c>
      <c r="BN179" s="10"/>
      <c r="BO179" s="10"/>
      <c r="BP179" s="10"/>
      <c r="BQ179" s="10"/>
      <c r="BR179" s="10"/>
      <c r="BS179" s="22"/>
      <c r="BT179" s="22"/>
      <c r="BU179" s="22"/>
      <c r="BV179" s="22"/>
      <c r="BW179" s="22"/>
      <c r="BX179" s="22"/>
      <c r="BY179" s="34"/>
      <c r="BZ179" s="23"/>
      <c r="CA179" s="328">
        <f>SUM(CA173:CA178)+BZ172</f>
        <v>5734446</v>
      </c>
      <c r="CB179" s="328"/>
      <c r="CC179" s="328"/>
      <c r="CD179" s="328"/>
      <c r="CE179" s="328"/>
      <c r="CF179" s="328"/>
      <c r="CG179" s="328"/>
      <c r="CH179" s="328"/>
      <c r="CI179" s="328"/>
      <c r="CJ179" s="328"/>
      <c r="CK179" s="328"/>
      <c r="CL179" s="328"/>
      <c r="CM179" s="328"/>
      <c r="CN179" s="328"/>
      <c r="CO179" s="328"/>
      <c r="CP179" s="328"/>
      <c r="CQ179" s="328"/>
      <c r="CR179" s="328"/>
      <c r="CS179" s="328"/>
      <c r="CT179" s="328"/>
      <c r="CU179" s="328"/>
      <c r="CV179" s="328"/>
      <c r="CW179" s="328"/>
      <c r="CX179" s="328"/>
      <c r="CY179" s="328"/>
      <c r="CZ179" s="328"/>
      <c r="DA179" s="328"/>
      <c r="DC179" s="77">
        <f>DC178-CA180</f>
        <v>-9078137.79</v>
      </c>
    </row>
    <row r="180" spans="65:108" ht="14.25" customHeight="1">
      <c r="BM180" s="320" t="s">
        <v>92</v>
      </c>
      <c r="BN180" s="321"/>
      <c r="BO180" s="321"/>
      <c r="BP180" s="321"/>
      <c r="BQ180" s="321"/>
      <c r="BR180" s="321"/>
      <c r="BS180" s="321"/>
      <c r="BT180" s="321"/>
      <c r="BU180" s="321"/>
      <c r="BV180" s="321"/>
      <c r="BW180" s="321"/>
      <c r="BX180" s="321"/>
      <c r="BY180" s="321"/>
      <c r="BZ180" s="322"/>
      <c r="CA180" s="312">
        <f>CA24+CM46+CH63+CI68+CA76+CD83+CA93+CA120+CD147+CA167+CA179+CA155</f>
        <v>55125314.64</v>
      </c>
      <c r="CB180" s="312"/>
      <c r="CC180" s="312"/>
      <c r="CD180" s="312"/>
      <c r="CE180" s="312"/>
      <c r="CF180" s="312"/>
      <c r="CG180" s="312"/>
      <c r="CH180" s="312"/>
      <c r="CI180" s="312"/>
      <c r="CJ180" s="312"/>
      <c r="CK180" s="312"/>
      <c r="CL180" s="312"/>
      <c r="CM180" s="312"/>
      <c r="CN180" s="312"/>
      <c r="CO180" s="312"/>
      <c r="CP180" s="312"/>
      <c r="CQ180" s="312"/>
      <c r="CR180" s="312"/>
      <c r="CS180" s="312"/>
      <c r="CT180" s="312"/>
      <c r="CU180" s="312"/>
      <c r="CV180" s="312"/>
      <c r="CW180" s="312"/>
      <c r="CX180" s="312"/>
      <c r="CY180" s="312"/>
      <c r="CZ180" s="312"/>
      <c r="DA180" s="312"/>
      <c r="DC180" s="75"/>
      <c r="DD180" s="54"/>
    </row>
    <row r="181" ht="13.5" customHeight="1"/>
    <row r="182" spans="4:107" ht="13.5" customHeight="1">
      <c r="D182" s="327" t="s">
        <v>216</v>
      </c>
      <c r="E182" s="327"/>
      <c r="F182" s="327"/>
      <c r="G182" s="327"/>
      <c r="H182" s="327"/>
      <c r="I182" s="327"/>
      <c r="J182" s="327"/>
      <c r="K182" s="327"/>
      <c r="L182" s="327"/>
      <c r="M182" s="327"/>
      <c r="N182" s="327"/>
      <c r="O182" s="327"/>
      <c r="P182" s="327"/>
      <c r="Q182" s="327"/>
      <c r="R182" s="327"/>
      <c r="S182" s="327"/>
      <c r="T182" s="327"/>
      <c r="U182" s="327"/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  <c r="AT182" s="327"/>
      <c r="AU182" s="327"/>
      <c r="AV182" s="327"/>
      <c r="AW182" s="327"/>
      <c r="AX182" s="327"/>
      <c r="AY182" s="327"/>
      <c r="AZ182" s="327"/>
      <c r="BA182" s="327"/>
      <c r="BB182" s="327"/>
      <c r="BC182" s="327"/>
      <c r="BD182" s="327"/>
      <c r="BE182" s="327"/>
      <c r="BF182" s="327"/>
      <c r="BG182" s="327"/>
      <c r="BH182" s="327"/>
      <c r="BI182" s="327"/>
      <c r="BJ182" s="327"/>
      <c r="BK182" s="327"/>
      <c r="BL182" s="327"/>
      <c r="BM182" s="327"/>
      <c r="BN182" s="327"/>
      <c r="BO182" s="327"/>
      <c r="BP182" s="327"/>
      <c r="BQ182" s="327"/>
      <c r="BR182" s="327"/>
      <c r="BS182" s="327"/>
      <c r="BT182" s="327"/>
      <c r="BU182" s="327"/>
      <c r="BV182" s="327"/>
      <c r="BW182" s="327"/>
      <c r="BX182" s="327"/>
      <c r="BY182" s="327"/>
      <c r="BZ182" s="327"/>
      <c r="CA182" s="327"/>
      <c r="CB182" s="327"/>
      <c r="CC182" s="327"/>
      <c r="CD182" s="327"/>
      <c r="CE182" s="327"/>
      <c r="CF182" s="327"/>
      <c r="CG182" s="327"/>
      <c r="CH182" s="327"/>
      <c r="CI182" s="327"/>
      <c r="CJ182" s="327"/>
      <c r="CK182" s="327"/>
      <c r="CL182" s="327"/>
      <c r="CM182" s="327"/>
      <c r="CN182" s="327"/>
      <c r="CO182" s="327"/>
      <c r="CP182" s="327"/>
      <c r="CQ182" s="327"/>
      <c r="CR182" s="327"/>
      <c r="CS182" s="327"/>
      <c r="CT182" s="327"/>
      <c r="CU182" s="327"/>
      <c r="CV182" s="327"/>
      <c r="CW182" s="327"/>
      <c r="CX182" s="327"/>
      <c r="CY182" s="327"/>
      <c r="CZ182" s="327"/>
      <c r="DA182" s="327"/>
      <c r="DC182" s="77"/>
    </row>
    <row r="183" ht="13.5" customHeight="1"/>
    <row r="184" spans="4:105" ht="13.5" customHeight="1">
      <c r="D184" s="327" t="s">
        <v>217</v>
      </c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  <c r="P184" s="327"/>
      <c r="Q184" s="327"/>
      <c r="R184" s="327"/>
      <c r="S184" s="327"/>
      <c r="T184" s="327"/>
      <c r="U184" s="327"/>
      <c r="V184" s="327"/>
      <c r="W184" s="327"/>
      <c r="X184" s="327"/>
      <c r="Y184" s="327"/>
      <c r="Z184" s="327"/>
      <c r="AA184" s="327"/>
      <c r="AB184" s="327"/>
      <c r="AC184" s="327"/>
      <c r="AD184" s="327"/>
      <c r="AE184" s="327"/>
      <c r="AF184" s="327"/>
      <c r="AG184" s="327"/>
      <c r="AH184" s="327"/>
      <c r="AI184" s="327"/>
      <c r="AJ184" s="327"/>
      <c r="AK184" s="327"/>
      <c r="AL184" s="327"/>
      <c r="AM184" s="327"/>
      <c r="AN184" s="327"/>
      <c r="AO184" s="327"/>
      <c r="AP184" s="327"/>
      <c r="AQ184" s="327"/>
      <c r="AR184" s="327"/>
      <c r="AS184" s="327"/>
      <c r="AT184" s="327"/>
      <c r="AU184" s="327"/>
      <c r="AV184" s="327"/>
      <c r="AW184" s="327"/>
      <c r="AX184" s="327"/>
      <c r="AY184" s="327"/>
      <c r="AZ184" s="327"/>
      <c r="BA184" s="327"/>
      <c r="BB184" s="327"/>
      <c r="BC184" s="327"/>
      <c r="BD184" s="327"/>
      <c r="BE184" s="327"/>
      <c r="BF184" s="327"/>
      <c r="BG184" s="327"/>
      <c r="BH184" s="327"/>
      <c r="BI184" s="327"/>
      <c r="BJ184" s="327"/>
      <c r="BK184" s="327"/>
      <c r="BL184" s="327"/>
      <c r="BM184" s="327"/>
      <c r="BN184" s="327"/>
      <c r="BO184" s="327"/>
      <c r="BP184" s="327"/>
      <c r="BQ184" s="327"/>
      <c r="BR184" s="327"/>
      <c r="BS184" s="327"/>
      <c r="BT184" s="327"/>
      <c r="BU184" s="327"/>
      <c r="BV184" s="327"/>
      <c r="BW184" s="327"/>
      <c r="BX184" s="327"/>
      <c r="BY184" s="327"/>
      <c r="BZ184" s="327"/>
      <c r="CA184" s="327"/>
      <c r="CB184" s="327"/>
      <c r="CC184" s="327"/>
      <c r="CD184" s="327"/>
      <c r="CE184" s="327"/>
      <c r="CF184" s="327"/>
      <c r="CG184" s="327"/>
      <c r="CH184" s="327"/>
      <c r="CI184" s="327"/>
      <c r="CJ184" s="327"/>
      <c r="CK184" s="327"/>
      <c r="CL184" s="327"/>
      <c r="CM184" s="327"/>
      <c r="CN184" s="327"/>
      <c r="CO184" s="327"/>
      <c r="CP184" s="327"/>
      <c r="CQ184" s="327"/>
      <c r="CR184" s="327"/>
      <c r="CS184" s="327"/>
      <c r="CT184" s="327"/>
      <c r="CU184" s="327"/>
      <c r="CV184" s="327"/>
      <c r="CW184" s="327"/>
      <c r="CX184" s="327"/>
      <c r="CY184" s="327"/>
      <c r="CZ184" s="327"/>
      <c r="DA184" s="327"/>
    </row>
    <row r="185" ht="13.5" customHeight="1"/>
  </sheetData>
  <sheetProtection/>
  <mergeCells count="627">
    <mergeCell ref="A2:DA2"/>
    <mergeCell ref="A3:DA3"/>
    <mergeCell ref="AV4:BE4"/>
    <mergeCell ref="CJ5:DA5"/>
    <mergeCell ref="CJ6:DA7"/>
    <mergeCell ref="AG8:BR8"/>
    <mergeCell ref="CJ8:DA9"/>
    <mergeCell ref="CL10:DA10"/>
    <mergeCell ref="A11:DA11"/>
    <mergeCell ref="A12:DA12"/>
    <mergeCell ref="A13:H13"/>
    <mergeCell ref="I13:AN13"/>
    <mergeCell ref="AO13:BH13"/>
    <mergeCell ref="BI13:BZ13"/>
    <mergeCell ref="CA13:DA13"/>
    <mergeCell ref="A14:H14"/>
    <mergeCell ref="I14:AN14"/>
    <mergeCell ref="AO14:BH14"/>
    <mergeCell ref="BI14:BZ14"/>
    <mergeCell ref="CA14:DA14"/>
    <mergeCell ref="A15:H15"/>
    <mergeCell ref="AO15:BH15"/>
    <mergeCell ref="BI15:BZ15"/>
    <mergeCell ref="CA15:DA15"/>
    <mergeCell ref="A16:H16"/>
    <mergeCell ref="AO16:BH16"/>
    <mergeCell ref="BI16:BZ16"/>
    <mergeCell ref="CA16:DA16"/>
    <mergeCell ref="A17:H17"/>
    <mergeCell ref="AO17:BH17"/>
    <mergeCell ref="BI17:BZ17"/>
    <mergeCell ref="CA17:DA17"/>
    <mergeCell ref="A18:H18"/>
    <mergeCell ref="AO18:BH18"/>
    <mergeCell ref="BI18:BZ18"/>
    <mergeCell ref="CA18:DA18"/>
    <mergeCell ref="A19:H19"/>
    <mergeCell ref="AO19:BH19"/>
    <mergeCell ref="BI19:BZ19"/>
    <mergeCell ref="CA19:DA19"/>
    <mergeCell ref="A20:H20"/>
    <mergeCell ref="AO20:BH20"/>
    <mergeCell ref="BI20:BZ20"/>
    <mergeCell ref="CA20:DA20"/>
    <mergeCell ref="A21:H21"/>
    <mergeCell ref="AO21:BH21"/>
    <mergeCell ref="BI21:BZ21"/>
    <mergeCell ref="CA21:DA21"/>
    <mergeCell ref="A22:H22"/>
    <mergeCell ref="I22:AN22"/>
    <mergeCell ref="AO22:BH22"/>
    <mergeCell ref="BI22:BZ22"/>
    <mergeCell ref="CA22:DA22"/>
    <mergeCell ref="A23:H23"/>
    <mergeCell ref="I23:AN23"/>
    <mergeCell ref="AO23:BH23"/>
    <mergeCell ref="BI23:BZ23"/>
    <mergeCell ref="CA23:DA23"/>
    <mergeCell ref="CA24:DA24"/>
    <mergeCell ref="A25:DA25"/>
    <mergeCell ref="BV26:CH26"/>
    <mergeCell ref="CK26:CV26"/>
    <mergeCell ref="BX27:CH27"/>
    <mergeCell ref="CL27:CU27"/>
    <mergeCell ref="BD28:BL28"/>
    <mergeCell ref="BM28:CP28"/>
    <mergeCell ref="A29:DA29"/>
    <mergeCell ref="A31:F31"/>
    <mergeCell ref="G31:BV31"/>
    <mergeCell ref="BW31:CL31"/>
    <mergeCell ref="CM31:DA31"/>
    <mergeCell ref="A32:F32"/>
    <mergeCell ref="G32:BV32"/>
    <mergeCell ref="BW32:CL32"/>
    <mergeCell ref="CM32:DA32"/>
    <mergeCell ref="A33:F33"/>
    <mergeCell ref="H33:BV33"/>
    <mergeCell ref="BW33:CL33"/>
    <mergeCell ref="CM33:DA33"/>
    <mergeCell ref="A34:F35"/>
    <mergeCell ref="H34:BV34"/>
    <mergeCell ref="BW34:CL35"/>
    <mergeCell ref="CM34:DA35"/>
    <mergeCell ref="H35:BV35"/>
    <mergeCell ref="A36:F36"/>
    <mergeCell ref="H36:BV36"/>
    <mergeCell ref="BW36:CL36"/>
    <mergeCell ref="CM36:DA36"/>
    <mergeCell ref="A37:F37"/>
    <mergeCell ref="H37:BV37"/>
    <mergeCell ref="BW37:CL37"/>
    <mergeCell ref="CM37:DA37"/>
    <mergeCell ref="A38:F38"/>
    <mergeCell ref="H38:BV38"/>
    <mergeCell ref="BW38:CL38"/>
    <mergeCell ref="CM38:DA38"/>
    <mergeCell ref="A39:F40"/>
    <mergeCell ref="H39:BV39"/>
    <mergeCell ref="BW39:CL40"/>
    <mergeCell ref="CM39:DA40"/>
    <mergeCell ref="H40:BV40"/>
    <mergeCell ref="A41:F41"/>
    <mergeCell ref="H41:BV41"/>
    <mergeCell ref="BW41:CL41"/>
    <mergeCell ref="CM41:DA41"/>
    <mergeCell ref="A42:F42"/>
    <mergeCell ref="H42:BV42"/>
    <mergeCell ref="BW42:CL42"/>
    <mergeCell ref="CM42:DA42"/>
    <mergeCell ref="A43:F43"/>
    <mergeCell ref="H43:BV43"/>
    <mergeCell ref="BW43:CL43"/>
    <mergeCell ref="CM43:DA43"/>
    <mergeCell ref="B48:DA48"/>
    <mergeCell ref="A44:F44"/>
    <mergeCell ref="H44:BV44"/>
    <mergeCell ref="BW44:CL44"/>
    <mergeCell ref="CM44:DA44"/>
    <mergeCell ref="A45:F45"/>
    <mergeCell ref="H45:BV45"/>
    <mergeCell ref="BW45:CL45"/>
    <mergeCell ref="CM45:DA45"/>
    <mergeCell ref="AE49:AS49"/>
    <mergeCell ref="AT49:BE49"/>
    <mergeCell ref="BF49:BQ49"/>
    <mergeCell ref="BR49:CG49"/>
    <mergeCell ref="A46:F46"/>
    <mergeCell ref="G46:BV46"/>
    <mergeCell ref="BW46:CL46"/>
    <mergeCell ref="CH49:DA49"/>
    <mergeCell ref="CM46:DA46"/>
    <mergeCell ref="A47:DA47"/>
    <mergeCell ref="AT51:BE51"/>
    <mergeCell ref="BF51:BQ51"/>
    <mergeCell ref="BR51:CG51"/>
    <mergeCell ref="CH51:DA51"/>
    <mergeCell ref="A50:F50"/>
    <mergeCell ref="G50:AD50"/>
    <mergeCell ref="AE50:AS50"/>
    <mergeCell ref="AT50:BE50"/>
    <mergeCell ref="BF50:BQ50"/>
    <mergeCell ref="BR50:CG50"/>
    <mergeCell ref="AT54:BE54"/>
    <mergeCell ref="BF54:BQ54"/>
    <mergeCell ref="BR54:CG54"/>
    <mergeCell ref="CH54:DA54"/>
    <mergeCell ref="CH50:DA50"/>
    <mergeCell ref="A49:F49"/>
    <mergeCell ref="G49:AD49"/>
    <mergeCell ref="A51:F51"/>
    <mergeCell ref="G51:AD51"/>
    <mergeCell ref="AE51:AS51"/>
    <mergeCell ref="AE55:AS55"/>
    <mergeCell ref="AT55:BE55"/>
    <mergeCell ref="BF55:BQ55"/>
    <mergeCell ref="BR55:CG55"/>
    <mergeCell ref="BR52:CG52"/>
    <mergeCell ref="CH52:DA52"/>
    <mergeCell ref="A53:DA53"/>
    <mergeCell ref="A54:F54"/>
    <mergeCell ref="G54:AD54"/>
    <mergeCell ref="AE54:AS54"/>
    <mergeCell ref="CH55:DA55"/>
    <mergeCell ref="A56:F56"/>
    <mergeCell ref="G56:AD56"/>
    <mergeCell ref="AE56:AS56"/>
    <mergeCell ref="AT56:BE56"/>
    <mergeCell ref="BF56:BQ56"/>
    <mergeCell ref="BR56:CG56"/>
    <mergeCell ref="CH56:DA56"/>
    <mergeCell ref="A55:F55"/>
    <mergeCell ref="G55:AD55"/>
    <mergeCell ref="BR57:CG57"/>
    <mergeCell ref="CH57:DA57"/>
    <mergeCell ref="A58:DA58"/>
    <mergeCell ref="A59:F59"/>
    <mergeCell ref="G59:AD59"/>
    <mergeCell ref="AE59:AW59"/>
    <mergeCell ref="AX59:BO59"/>
    <mergeCell ref="BP59:CG59"/>
    <mergeCell ref="CH59:DA59"/>
    <mergeCell ref="A60:F60"/>
    <mergeCell ref="G60:AD60"/>
    <mergeCell ref="AE60:AW60"/>
    <mergeCell ref="AX60:BO60"/>
    <mergeCell ref="BP60:CG60"/>
    <mergeCell ref="CH60:DA60"/>
    <mergeCell ref="A61:F61"/>
    <mergeCell ref="G61:AD61"/>
    <mergeCell ref="AE61:AW61"/>
    <mergeCell ref="AX61:BO61"/>
    <mergeCell ref="BP61:CG61"/>
    <mergeCell ref="CH61:DA61"/>
    <mergeCell ref="BP62:CG62"/>
    <mergeCell ref="CH62:DA62"/>
    <mergeCell ref="BP63:CG63"/>
    <mergeCell ref="CH63:DA63"/>
    <mergeCell ref="A64:DA64"/>
    <mergeCell ref="A65:F65"/>
    <mergeCell ref="G65:AB65"/>
    <mergeCell ref="AC65:AS65"/>
    <mergeCell ref="AT65:BC65"/>
    <mergeCell ref="BD65:BT65"/>
    <mergeCell ref="BU65:CH65"/>
    <mergeCell ref="CI65:DA65"/>
    <mergeCell ref="A66:F66"/>
    <mergeCell ref="G66:AB66"/>
    <mergeCell ref="AC66:AS66"/>
    <mergeCell ref="AT66:BC66"/>
    <mergeCell ref="BD66:BT66"/>
    <mergeCell ref="BU66:CH66"/>
    <mergeCell ref="CI66:DA66"/>
    <mergeCell ref="A67:F67"/>
    <mergeCell ref="G67:AB67"/>
    <mergeCell ref="AC67:AS67"/>
    <mergeCell ref="AT67:BC67"/>
    <mergeCell ref="BD67:BT67"/>
    <mergeCell ref="BU67:CH67"/>
    <mergeCell ref="CI67:DA67"/>
    <mergeCell ref="BU68:CH68"/>
    <mergeCell ref="CI68:DA68"/>
    <mergeCell ref="A69:DA69"/>
    <mergeCell ref="A70:F70"/>
    <mergeCell ref="G70:AJ70"/>
    <mergeCell ref="AK70:AW70"/>
    <mergeCell ref="AX70:BK70"/>
    <mergeCell ref="BL70:BZ70"/>
    <mergeCell ref="CA70:DA70"/>
    <mergeCell ref="A71:F71"/>
    <mergeCell ref="G71:AJ71"/>
    <mergeCell ref="AK71:AW71"/>
    <mergeCell ref="AX71:BK71"/>
    <mergeCell ref="BL71:BZ71"/>
    <mergeCell ref="CA71:DA71"/>
    <mergeCell ref="A72:F72"/>
    <mergeCell ref="G72:AJ72"/>
    <mergeCell ref="AK72:AW72"/>
    <mergeCell ref="AX72:BK72"/>
    <mergeCell ref="BL72:BZ72"/>
    <mergeCell ref="CA72:DA72"/>
    <mergeCell ref="A73:F73"/>
    <mergeCell ref="G73:AJ73"/>
    <mergeCell ref="AK73:AW73"/>
    <mergeCell ref="AX73:BK73"/>
    <mergeCell ref="BL73:BZ73"/>
    <mergeCell ref="CA73:DA73"/>
    <mergeCell ref="A74:F74"/>
    <mergeCell ref="G74:AJ74"/>
    <mergeCell ref="AK74:AW74"/>
    <mergeCell ref="AX74:BK74"/>
    <mergeCell ref="BL74:BZ74"/>
    <mergeCell ref="CA74:DA74"/>
    <mergeCell ref="A75:F75"/>
    <mergeCell ref="G75:AJ75"/>
    <mergeCell ref="AK75:AW75"/>
    <mergeCell ref="AX75:BK75"/>
    <mergeCell ref="BL75:BZ75"/>
    <mergeCell ref="CA75:DA75"/>
    <mergeCell ref="BL76:BZ76"/>
    <mergeCell ref="CA76:DA76"/>
    <mergeCell ref="A77:DA77"/>
    <mergeCell ref="A79:F79"/>
    <mergeCell ref="G79:V79"/>
    <mergeCell ref="W79:AJ79"/>
    <mergeCell ref="AK79:AX79"/>
    <mergeCell ref="AY79:BN79"/>
    <mergeCell ref="BO79:CC79"/>
    <mergeCell ref="CD79:DA79"/>
    <mergeCell ref="BO81:CC81"/>
    <mergeCell ref="CD81:DA81"/>
    <mergeCell ref="A80:F80"/>
    <mergeCell ref="G80:V80"/>
    <mergeCell ref="W80:AJ80"/>
    <mergeCell ref="AK80:AX80"/>
    <mergeCell ref="AY80:BN80"/>
    <mergeCell ref="BO80:CC80"/>
    <mergeCell ref="W82:AJ82"/>
    <mergeCell ref="AK82:AX82"/>
    <mergeCell ref="AY82:BN82"/>
    <mergeCell ref="BO82:CC82"/>
    <mergeCell ref="CD80:DA80"/>
    <mergeCell ref="A81:F81"/>
    <mergeCell ref="G81:V81"/>
    <mergeCell ref="W81:AJ81"/>
    <mergeCell ref="AK81:AX81"/>
    <mergeCell ref="AY81:BN81"/>
    <mergeCell ref="CD82:DA82"/>
    <mergeCell ref="BO83:CC83"/>
    <mergeCell ref="CD83:DA83"/>
    <mergeCell ref="A84:DA84"/>
    <mergeCell ref="A85:F85"/>
    <mergeCell ref="G85:BH85"/>
    <mergeCell ref="BI85:BZ85"/>
    <mergeCell ref="CA85:DA85"/>
    <mergeCell ref="A82:F82"/>
    <mergeCell ref="G82:V82"/>
    <mergeCell ref="A86:F86"/>
    <mergeCell ref="G86:BH86"/>
    <mergeCell ref="BI86:BZ86"/>
    <mergeCell ref="CA86:DA86"/>
    <mergeCell ref="A87:F87"/>
    <mergeCell ref="G87:BH87"/>
    <mergeCell ref="BI87:BZ87"/>
    <mergeCell ref="CA87:DA87"/>
    <mergeCell ref="A88:F88"/>
    <mergeCell ref="G88:BH88"/>
    <mergeCell ref="BI88:BZ88"/>
    <mergeCell ref="CA88:DA88"/>
    <mergeCell ref="A89:F89"/>
    <mergeCell ref="G89:BH89"/>
    <mergeCell ref="BI89:BZ89"/>
    <mergeCell ref="CA89:DA89"/>
    <mergeCell ref="A90:F90"/>
    <mergeCell ref="G90:BH90"/>
    <mergeCell ref="BI90:BZ90"/>
    <mergeCell ref="CA90:DA90"/>
    <mergeCell ref="A91:F91"/>
    <mergeCell ref="G91:BH91"/>
    <mergeCell ref="BI91:BZ91"/>
    <mergeCell ref="CA91:DA91"/>
    <mergeCell ref="CA92:DA92"/>
    <mergeCell ref="A93:BZ93"/>
    <mergeCell ref="CA93:DA93"/>
    <mergeCell ref="A94:DA94"/>
    <mergeCell ref="A95:F95"/>
    <mergeCell ref="G95:AR95"/>
    <mergeCell ref="AS95:BV95"/>
    <mergeCell ref="BW95:DA95"/>
    <mergeCell ref="A96:F96"/>
    <mergeCell ref="G96:AR96"/>
    <mergeCell ref="AS96:BV96"/>
    <mergeCell ref="BW96:DA96"/>
    <mergeCell ref="A97:F97"/>
    <mergeCell ref="G97:AR97"/>
    <mergeCell ref="AS97:BV97"/>
    <mergeCell ref="BW97:DA97"/>
    <mergeCell ref="A98:F98"/>
    <mergeCell ref="G98:AR98"/>
    <mergeCell ref="AS98:BV98"/>
    <mergeCell ref="BW98:DA98"/>
    <mergeCell ref="A99:F99"/>
    <mergeCell ref="G99:AR99"/>
    <mergeCell ref="AS99:BV99"/>
    <mergeCell ref="BW99:DA99"/>
    <mergeCell ref="A101:F101"/>
    <mergeCell ref="G101:AR101"/>
    <mergeCell ref="AS101:BV101"/>
    <mergeCell ref="BW101:DA101"/>
    <mergeCell ref="BI102:BV102"/>
    <mergeCell ref="BW102:DA102"/>
    <mergeCell ref="A103:DA103"/>
    <mergeCell ref="A104:F104"/>
    <mergeCell ref="G104:BI104"/>
    <mergeCell ref="BJ104:BZ104"/>
    <mergeCell ref="CA104:DA104"/>
    <mergeCell ref="A105:F105"/>
    <mergeCell ref="G105:BI105"/>
    <mergeCell ref="BJ105:BZ105"/>
    <mergeCell ref="CA105:DA105"/>
    <mergeCell ref="A106:F106"/>
    <mergeCell ref="G106:BI106"/>
    <mergeCell ref="BJ106:BZ106"/>
    <mergeCell ref="CA106:DA106"/>
    <mergeCell ref="A107:F107"/>
    <mergeCell ref="G107:BI107"/>
    <mergeCell ref="BJ107:BZ107"/>
    <mergeCell ref="CA107:DA107"/>
    <mergeCell ref="A108:F108"/>
    <mergeCell ref="G108:BI108"/>
    <mergeCell ref="BJ108:BZ108"/>
    <mergeCell ref="CA108:DA108"/>
    <mergeCell ref="BJ109:BZ109"/>
    <mergeCell ref="CA109:DA109"/>
    <mergeCell ref="A110:F110"/>
    <mergeCell ref="G110:AP110"/>
    <mergeCell ref="AQ110:BF110"/>
    <mergeCell ref="BG110:BZ110"/>
    <mergeCell ref="CA110:DA110"/>
    <mergeCell ref="A111:F111"/>
    <mergeCell ref="G111:AP111"/>
    <mergeCell ref="AQ111:BF111"/>
    <mergeCell ref="BG111:BZ111"/>
    <mergeCell ref="CA111:DA111"/>
    <mergeCell ref="A112:F112"/>
    <mergeCell ref="G112:AP112"/>
    <mergeCell ref="AQ112:BF112"/>
    <mergeCell ref="BG112:BZ112"/>
    <mergeCell ref="CA112:DA112"/>
    <mergeCell ref="A113:F113"/>
    <mergeCell ref="G113:AP113"/>
    <mergeCell ref="AQ113:BF113"/>
    <mergeCell ref="BG113:BZ113"/>
    <mergeCell ref="CA113:DA113"/>
    <mergeCell ref="A114:F114"/>
    <mergeCell ref="G114:AP114"/>
    <mergeCell ref="AQ114:BF114"/>
    <mergeCell ref="BG114:BZ114"/>
    <mergeCell ref="CA114:DA114"/>
    <mergeCell ref="A115:F115"/>
    <mergeCell ref="G115:AP115"/>
    <mergeCell ref="AQ115:BF115"/>
    <mergeCell ref="BG115:BZ115"/>
    <mergeCell ref="CA115:DA115"/>
    <mergeCell ref="A116:F116"/>
    <mergeCell ref="G116:AP116"/>
    <mergeCell ref="AQ116:BF116"/>
    <mergeCell ref="BG116:BZ116"/>
    <mergeCell ref="CA116:DA116"/>
    <mergeCell ref="A117:F117"/>
    <mergeCell ref="G117:AP117"/>
    <mergeCell ref="AQ117:BF117"/>
    <mergeCell ref="BG117:BZ117"/>
    <mergeCell ref="CA117:DA117"/>
    <mergeCell ref="A118:F118"/>
    <mergeCell ref="G118:AP118"/>
    <mergeCell ref="AQ118:BF118"/>
    <mergeCell ref="BG118:BZ118"/>
    <mergeCell ref="CA118:DA118"/>
    <mergeCell ref="CA119:DA119"/>
    <mergeCell ref="BP120:BZ120"/>
    <mergeCell ref="CA120:DA120"/>
    <mergeCell ref="A121:DA121"/>
    <mergeCell ref="A122:DA122"/>
    <mergeCell ref="A124:F124"/>
    <mergeCell ref="G124:BZ124"/>
    <mergeCell ref="CA124:DA124"/>
    <mergeCell ref="A125:F125"/>
    <mergeCell ref="G125:BZ125"/>
    <mergeCell ref="CA125:DA125"/>
    <mergeCell ref="A126:F126"/>
    <mergeCell ref="G126:BZ126"/>
    <mergeCell ref="CA126:DA126"/>
    <mergeCell ref="CD131:DA131"/>
    <mergeCell ref="A127:F127"/>
    <mergeCell ref="G127:BZ127"/>
    <mergeCell ref="CA127:DA127"/>
    <mergeCell ref="A128:F128"/>
    <mergeCell ref="G128:BZ128"/>
    <mergeCell ref="CA128:DA128"/>
    <mergeCell ref="G133:AP133"/>
    <mergeCell ref="AQ133:BK133"/>
    <mergeCell ref="BL133:CC133"/>
    <mergeCell ref="CD133:DA133"/>
    <mergeCell ref="CA129:DA129"/>
    <mergeCell ref="A130:DA130"/>
    <mergeCell ref="A131:F131"/>
    <mergeCell ref="G131:AP131"/>
    <mergeCell ref="AQ131:BK131"/>
    <mergeCell ref="BL131:CC131"/>
    <mergeCell ref="AK136:AX136"/>
    <mergeCell ref="AY136:BO136"/>
    <mergeCell ref="BP136:CC136"/>
    <mergeCell ref="CD136:DA136"/>
    <mergeCell ref="A132:F132"/>
    <mergeCell ref="G132:AP132"/>
    <mergeCell ref="AQ132:BK132"/>
    <mergeCell ref="BL132:CC132"/>
    <mergeCell ref="CD132:DA132"/>
    <mergeCell ref="A133:F133"/>
    <mergeCell ref="W137:AJ137"/>
    <mergeCell ref="AK137:AX137"/>
    <mergeCell ref="AY137:BO137"/>
    <mergeCell ref="BP137:CC137"/>
    <mergeCell ref="BL134:CC134"/>
    <mergeCell ref="CD134:DA134"/>
    <mergeCell ref="A135:DA135"/>
    <mergeCell ref="A136:F136"/>
    <mergeCell ref="G136:V136"/>
    <mergeCell ref="W136:AJ136"/>
    <mergeCell ref="CD137:DA137"/>
    <mergeCell ref="A138:F138"/>
    <mergeCell ref="G138:V138"/>
    <mergeCell ref="W138:AJ138"/>
    <mergeCell ref="AK138:AX138"/>
    <mergeCell ref="AY138:BO138"/>
    <mergeCell ref="BP138:CC138"/>
    <mergeCell ref="CD138:DA138"/>
    <mergeCell ref="A137:F137"/>
    <mergeCell ref="G137:V137"/>
    <mergeCell ref="BQ139:CC139"/>
    <mergeCell ref="CD139:DA139"/>
    <mergeCell ref="A140:F140"/>
    <mergeCell ref="G140:CC140"/>
    <mergeCell ref="CD140:DA140"/>
    <mergeCell ref="A141:F141"/>
    <mergeCell ref="G141:CC141"/>
    <mergeCell ref="CD141:DA141"/>
    <mergeCell ref="A142:F142"/>
    <mergeCell ref="G142:CC142"/>
    <mergeCell ref="CD142:DA142"/>
    <mergeCell ref="A143:F143"/>
    <mergeCell ref="G143:CC143"/>
    <mergeCell ref="CD143:DA143"/>
    <mergeCell ref="A144:F144"/>
    <mergeCell ref="G144:CC144"/>
    <mergeCell ref="CD144:DA144"/>
    <mergeCell ref="A145:F145"/>
    <mergeCell ref="G145:CC145"/>
    <mergeCell ref="CD145:DA145"/>
    <mergeCell ref="CD146:DA146"/>
    <mergeCell ref="BO147:BY147"/>
    <mergeCell ref="CD147:DA147"/>
    <mergeCell ref="A149:DA149"/>
    <mergeCell ref="A151:F151"/>
    <mergeCell ref="G151:AS151"/>
    <mergeCell ref="AT151:BH151"/>
    <mergeCell ref="BI151:BZ151"/>
    <mergeCell ref="CA151:DA151"/>
    <mergeCell ref="A152:F152"/>
    <mergeCell ref="G152:AS152"/>
    <mergeCell ref="AT152:BH152"/>
    <mergeCell ref="BI152:BZ152"/>
    <mergeCell ref="CA152:DA152"/>
    <mergeCell ref="A153:F153"/>
    <mergeCell ref="G153:AS153"/>
    <mergeCell ref="AT153:BH153"/>
    <mergeCell ref="BI153:BZ153"/>
    <mergeCell ref="CA153:DA153"/>
    <mergeCell ref="A154:F154"/>
    <mergeCell ref="G154:AS154"/>
    <mergeCell ref="AT154:BH154"/>
    <mergeCell ref="BI154:BZ154"/>
    <mergeCell ref="CA154:DA154"/>
    <mergeCell ref="CA155:DA155"/>
    <mergeCell ref="A156:DA156"/>
    <mergeCell ref="A157:DA157"/>
    <mergeCell ref="A159:H159"/>
    <mergeCell ref="I159:AS159"/>
    <mergeCell ref="AT159:BH159"/>
    <mergeCell ref="BI159:BZ159"/>
    <mergeCell ref="CA159:DA159"/>
    <mergeCell ref="A160:H160"/>
    <mergeCell ref="I160:AS160"/>
    <mergeCell ref="AT160:BH160"/>
    <mergeCell ref="BI160:BZ160"/>
    <mergeCell ref="CA160:DA160"/>
    <mergeCell ref="A161:H161"/>
    <mergeCell ref="I161:AS161"/>
    <mergeCell ref="AT161:BH161"/>
    <mergeCell ref="BI161:BZ161"/>
    <mergeCell ref="CA161:DA161"/>
    <mergeCell ref="A162:H162"/>
    <mergeCell ref="I162:AS162"/>
    <mergeCell ref="AT162:BH162"/>
    <mergeCell ref="BI162:BZ162"/>
    <mergeCell ref="CA162:DA162"/>
    <mergeCell ref="A163:H163"/>
    <mergeCell ref="I163:AS163"/>
    <mergeCell ref="AT163:BH163"/>
    <mergeCell ref="BI163:BZ163"/>
    <mergeCell ref="CA163:DA163"/>
    <mergeCell ref="A164:H164"/>
    <mergeCell ref="I164:AS164"/>
    <mergeCell ref="AT164:BH164"/>
    <mergeCell ref="BI164:BZ164"/>
    <mergeCell ref="CA164:DA164"/>
    <mergeCell ref="A165:H165"/>
    <mergeCell ref="I165:AS165"/>
    <mergeCell ref="AT165:BH165"/>
    <mergeCell ref="BI165:BZ165"/>
    <mergeCell ref="CA165:DA165"/>
    <mergeCell ref="CA166:DA166"/>
    <mergeCell ref="AM167:BZ167"/>
    <mergeCell ref="CA167:DA167"/>
    <mergeCell ref="A168:DA168"/>
    <mergeCell ref="A170:G170"/>
    <mergeCell ref="H170:AJ170"/>
    <mergeCell ref="AK170:AW170"/>
    <mergeCell ref="AX170:BK170"/>
    <mergeCell ref="BL170:BZ170"/>
    <mergeCell ref="CA170:DA170"/>
    <mergeCell ref="A171:G171"/>
    <mergeCell ref="H171:AJ171"/>
    <mergeCell ref="AK171:AW171"/>
    <mergeCell ref="AX171:BK171"/>
    <mergeCell ref="BL171:BZ171"/>
    <mergeCell ref="CA171:DA171"/>
    <mergeCell ref="H172:AI172"/>
    <mergeCell ref="AJ172:AV172"/>
    <mergeCell ref="AW172:BJ172"/>
    <mergeCell ref="BK172:BY172"/>
    <mergeCell ref="BZ172:CZ172"/>
    <mergeCell ref="A173:G173"/>
    <mergeCell ref="H173:AJ173"/>
    <mergeCell ref="AK173:AW173"/>
    <mergeCell ref="AX173:BK173"/>
    <mergeCell ref="BL173:BZ173"/>
    <mergeCell ref="CA173:DA173"/>
    <mergeCell ref="A174:G174"/>
    <mergeCell ref="H174:AJ174"/>
    <mergeCell ref="AK174:AW174"/>
    <mergeCell ref="AX174:BK174"/>
    <mergeCell ref="BL174:BZ174"/>
    <mergeCell ref="CA174:DA174"/>
    <mergeCell ref="A175:G175"/>
    <mergeCell ref="H175:AJ175"/>
    <mergeCell ref="AK175:AW175"/>
    <mergeCell ref="AX175:BK175"/>
    <mergeCell ref="BL175:BZ175"/>
    <mergeCell ref="CA175:DA175"/>
    <mergeCell ref="CA177:DA177"/>
    <mergeCell ref="A176:G176"/>
    <mergeCell ref="H176:AJ176"/>
    <mergeCell ref="AK176:AW176"/>
    <mergeCell ref="AX176:BK176"/>
    <mergeCell ref="BL176:BZ176"/>
    <mergeCell ref="CA176:DA176"/>
    <mergeCell ref="H178:AJ178"/>
    <mergeCell ref="AK178:AW178"/>
    <mergeCell ref="AX178:BK178"/>
    <mergeCell ref="BL178:BZ178"/>
    <mergeCell ref="CA178:DA178"/>
    <mergeCell ref="A177:G177"/>
    <mergeCell ref="H177:AJ177"/>
    <mergeCell ref="AK177:AW177"/>
    <mergeCell ref="AX177:BK177"/>
    <mergeCell ref="BL177:BZ177"/>
    <mergeCell ref="CA179:DA179"/>
    <mergeCell ref="BM180:BZ180"/>
    <mergeCell ref="CA180:DA180"/>
    <mergeCell ref="D182:DA182"/>
    <mergeCell ref="D184:DA184"/>
    <mergeCell ref="A100:F100"/>
    <mergeCell ref="G100:AR100"/>
    <mergeCell ref="AS100:BV100"/>
    <mergeCell ref="BW100:DA100"/>
    <mergeCell ref="A178:G178"/>
  </mergeCells>
  <printOptions/>
  <pageMargins left="0" right="0" top="0.5905511811023623" bottom="0.3937007874015748" header="0.1968503937007874" footer="0.1968503937007874"/>
  <pageSetup fitToHeight="0" fitToWidth="1" horizontalDpi="600" verticalDpi="600" orientation="portrait" paperSize="9" scale="21" r:id="rId1"/>
  <rowBreaks count="2" manualBreakCount="2">
    <brk id="41" max="118" man="1"/>
    <brk id="133" max="118" man="1"/>
  </rowBreaks>
  <colBreaks count="2" manualBreakCount="2">
    <brk id="105" min="1" max="197" man="1"/>
    <brk id="119" max="3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G184"/>
  <sheetViews>
    <sheetView tabSelected="1" view="pageBreakPreview" zoomScale="136" zoomScaleSheetLayoutView="136" zoomScalePageLayoutView="84" workbookViewId="0" topLeftCell="A161">
      <selection activeCell="A2" sqref="A2:DA186"/>
    </sheetView>
  </sheetViews>
  <sheetFormatPr defaultColWidth="0.875" defaultRowHeight="12.75"/>
  <cols>
    <col min="1" max="63" width="0.875" style="2" customWidth="1"/>
    <col min="64" max="64" width="2.00390625" style="2" bestFit="1" customWidth="1"/>
    <col min="65" max="94" width="0.875" style="2" customWidth="1"/>
    <col min="95" max="95" width="3.00390625" style="2" bestFit="1" customWidth="1"/>
    <col min="96" max="105" width="0.875" style="2" customWidth="1"/>
    <col min="106" max="106" width="4.375" style="2" customWidth="1"/>
    <col min="107" max="107" width="12.375" style="64" customWidth="1"/>
    <col min="108" max="112" width="12.375" style="2" customWidth="1"/>
    <col min="113" max="120" width="42.375" style="2" customWidth="1"/>
    <col min="121" max="131" width="0.875" style="2" customWidth="1"/>
    <col min="132" max="132" width="2.00390625" style="2" bestFit="1" customWidth="1"/>
    <col min="133" max="16384" width="0.875" style="2" customWidth="1"/>
  </cols>
  <sheetData>
    <row r="1" ht="12" customHeight="1"/>
    <row r="2" spans="1:107" s="1" customFormat="1" ht="14.25" customHeight="1">
      <c r="A2" s="299" t="s">
        <v>25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C2" s="65"/>
    </row>
    <row r="3" spans="1:107" s="1" customFormat="1" ht="14.25" customHeight="1">
      <c r="A3" s="299" t="s">
        <v>26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C3" s="65"/>
    </row>
    <row r="4" spans="47:107" s="1" customFormat="1" ht="14.25" customHeight="1">
      <c r="AU4" s="4" t="s">
        <v>27</v>
      </c>
      <c r="AV4" s="310" t="s">
        <v>175</v>
      </c>
      <c r="AW4" s="310"/>
      <c r="AX4" s="310"/>
      <c r="AY4" s="310"/>
      <c r="AZ4" s="310"/>
      <c r="BA4" s="310"/>
      <c r="BB4" s="310"/>
      <c r="BC4" s="310"/>
      <c r="BD4" s="310"/>
      <c r="BE4" s="310"/>
      <c r="BF4" s="1" t="s">
        <v>28</v>
      </c>
      <c r="DC4" s="65"/>
    </row>
    <row r="5" spans="88:107" s="3" customFormat="1" ht="21.75" customHeight="1">
      <c r="CJ5" s="300" t="s">
        <v>29</v>
      </c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2"/>
      <c r="DC5" s="66"/>
    </row>
    <row r="6" spans="1:107" s="3" customFormat="1" ht="15">
      <c r="A6" s="5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1"/>
      <c r="AH6" s="51" t="s">
        <v>219</v>
      </c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85"/>
      <c r="BS6" s="85"/>
      <c r="BT6" s="85"/>
      <c r="BU6" s="85"/>
      <c r="BW6" s="3" t="s">
        <v>32</v>
      </c>
      <c r="CJ6" s="303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5"/>
      <c r="DC6" s="66"/>
    </row>
    <row r="7" spans="88:107" s="3" customFormat="1" ht="6" customHeight="1">
      <c r="CJ7" s="306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8"/>
      <c r="DC7" s="66"/>
    </row>
    <row r="8" spans="1:107" s="3" customFormat="1" ht="15">
      <c r="A8" s="5" t="s">
        <v>31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09" t="s">
        <v>116</v>
      </c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5"/>
      <c r="BW8" s="3" t="s">
        <v>33</v>
      </c>
      <c r="CJ8" s="303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5"/>
      <c r="DC8" s="66"/>
    </row>
    <row r="9" spans="88:107" s="3" customFormat="1" ht="6" customHeight="1">
      <c r="CJ9" s="306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8"/>
      <c r="DC9" s="66"/>
    </row>
    <row r="10" spans="90:107" s="3" customFormat="1" ht="15">
      <c r="CL10" s="199" t="s">
        <v>220</v>
      </c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C10" s="66"/>
    </row>
    <row r="11" spans="1:105" ht="13.5" customHeight="1">
      <c r="A11" s="103" t="s">
        <v>79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</row>
    <row r="12" spans="1:105" ht="13.5" customHeight="1">
      <c r="A12" s="103" t="s">
        <v>156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</row>
    <row r="13" spans="1:107" s="16" customFormat="1" ht="14.25" customHeight="1">
      <c r="A13" s="286" t="s">
        <v>111</v>
      </c>
      <c r="B13" s="287"/>
      <c r="C13" s="287"/>
      <c r="D13" s="287"/>
      <c r="E13" s="287"/>
      <c r="F13" s="287"/>
      <c r="G13" s="287"/>
      <c r="H13" s="288"/>
      <c r="I13" s="286" t="s">
        <v>1</v>
      </c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8"/>
      <c r="AO13" s="286" t="s">
        <v>21</v>
      </c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8"/>
      <c r="BI13" s="286" t="s">
        <v>22</v>
      </c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8"/>
      <c r="CA13" s="286" t="s">
        <v>2</v>
      </c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8"/>
      <c r="DC13" s="67"/>
    </row>
    <row r="14" spans="1:107" s="16" customFormat="1" ht="14.25" customHeight="1">
      <c r="A14" s="174">
        <v>1</v>
      </c>
      <c r="B14" s="175"/>
      <c r="C14" s="175"/>
      <c r="D14" s="175"/>
      <c r="E14" s="175"/>
      <c r="F14" s="175"/>
      <c r="G14" s="175"/>
      <c r="H14" s="176"/>
      <c r="I14" s="174">
        <v>2</v>
      </c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6"/>
      <c r="AO14" s="174">
        <v>3</v>
      </c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6"/>
      <c r="BI14" s="174">
        <v>4</v>
      </c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6"/>
      <c r="CA14" s="174">
        <v>5</v>
      </c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6"/>
      <c r="DC14" s="67"/>
    </row>
    <row r="15" spans="1:107" s="16" customFormat="1" ht="14.25" customHeight="1">
      <c r="A15" s="234">
        <v>1</v>
      </c>
      <c r="B15" s="234"/>
      <c r="C15" s="234"/>
      <c r="D15" s="234"/>
      <c r="E15" s="234"/>
      <c r="F15" s="234"/>
      <c r="G15" s="234"/>
      <c r="H15" s="234"/>
      <c r="I15" s="61" t="s">
        <v>176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/>
      <c r="Y15" s="61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3"/>
      <c r="AO15" s="290">
        <v>241057.5</v>
      </c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>
        <v>12</v>
      </c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89">
        <f>AO15*BI15</f>
        <v>2892690</v>
      </c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C15" s="67"/>
    </row>
    <row r="16" spans="1:107" s="7" customFormat="1" ht="14.25" customHeight="1">
      <c r="A16" s="234">
        <v>2</v>
      </c>
      <c r="B16" s="234"/>
      <c r="C16" s="234"/>
      <c r="D16" s="234"/>
      <c r="E16" s="234"/>
      <c r="F16" s="234"/>
      <c r="G16" s="234"/>
      <c r="H16" s="234"/>
      <c r="I16" s="61" t="s">
        <v>177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3"/>
      <c r="Y16" s="61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3"/>
      <c r="AO16" s="290">
        <v>2027948</v>
      </c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>
        <v>12</v>
      </c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89">
        <v>24335386</v>
      </c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C16" s="68"/>
    </row>
    <row r="17" spans="1:108" s="16" customFormat="1" ht="14.25" customHeight="1">
      <c r="A17" s="234">
        <v>3</v>
      </c>
      <c r="B17" s="234"/>
      <c r="C17" s="234"/>
      <c r="D17" s="234"/>
      <c r="E17" s="234"/>
      <c r="F17" s="234"/>
      <c r="G17" s="234"/>
      <c r="H17" s="234"/>
      <c r="I17" s="61" t="s">
        <v>178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61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3"/>
      <c r="AO17" s="290">
        <v>151767</v>
      </c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>
        <v>12</v>
      </c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89">
        <f aca="true" t="shared" si="0" ref="CA17:CA23">AO17*BI17</f>
        <v>1821204</v>
      </c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C17" s="69">
        <v>37319800</v>
      </c>
      <c r="DD17" s="82">
        <v>36935.8</v>
      </c>
    </row>
    <row r="18" spans="1:108" s="16" customFormat="1" ht="14.25" customHeight="1">
      <c r="A18" s="234">
        <v>4</v>
      </c>
      <c r="B18" s="234"/>
      <c r="C18" s="234"/>
      <c r="D18" s="234"/>
      <c r="E18" s="234"/>
      <c r="F18" s="234"/>
      <c r="G18" s="234"/>
      <c r="H18" s="234"/>
      <c r="I18" s="61" t="s">
        <v>179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3"/>
      <c r="Y18" s="61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3"/>
      <c r="AO18" s="295">
        <v>67158</v>
      </c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7"/>
      <c r="BI18" s="295">
        <v>12</v>
      </c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7"/>
      <c r="CA18" s="289">
        <f t="shared" si="0"/>
        <v>805896</v>
      </c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C18" s="70">
        <f>CA24-DC17</f>
        <v>0</v>
      </c>
      <c r="DD18" s="96">
        <v>11334.14964</v>
      </c>
    </row>
    <row r="19" spans="1:111" s="16" customFormat="1" ht="14.25" customHeight="1">
      <c r="A19" s="234">
        <v>5</v>
      </c>
      <c r="B19" s="234"/>
      <c r="C19" s="234"/>
      <c r="D19" s="234"/>
      <c r="E19" s="234"/>
      <c r="F19" s="234"/>
      <c r="G19" s="234"/>
      <c r="H19" s="234"/>
      <c r="I19" s="61" t="s">
        <v>180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3"/>
      <c r="Y19" s="61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/>
      <c r="AO19" s="201">
        <v>366874</v>
      </c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3"/>
      <c r="BI19" s="201">
        <v>12</v>
      </c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3"/>
      <c r="CA19" s="289">
        <f t="shared" si="0"/>
        <v>4402488</v>
      </c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34"/>
      <c r="DC19" s="71">
        <f>DC18/12</f>
        <v>0</v>
      </c>
      <c r="DD19" s="34"/>
      <c r="DE19" s="34"/>
      <c r="DF19" s="34" t="s">
        <v>164</v>
      </c>
      <c r="DG19" s="16" t="s">
        <v>165</v>
      </c>
    </row>
    <row r="20" spans="1:111" s="16" customFormat="1" ht="14.25" customHeight="1">
      <c r="A20" s="234">
        <v>6</v>
      </c>
      <c r="B20" s="234"/>
      <c r="C20" s="234"/>
      <c r="D20" s="234"/>
      <c r="E20" s="234"/>
      <c r="F20" s="234"/>
      <c r="G20" s="234"/>
      <c r="H20" s="234"/>
      <c r="I20" s="61" t="s">
        <v>180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Y20" s="61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3"/>
      <c r="AO20" s="201">
        <v>102336</v>
      </c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3"/>
      <c r="BI20" s="201">
        <v>12</v>
      </c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3"/>
      <c r="CA20" s="289">
        <f t="shared" si="0"/>
        <v>1228032</v>
      </c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34"/>
      <c r="DC20" s="71"/>
      <c r="DD20" s="34"/>
      <c r="DE20" s="34"/>
      <c r="DF20" s="34">
        <v>203</v>
      </c>
      <c r="DG20" s="16">
        <f>DD20+DE20+DF20</f>
        <v>203</v>
      </c>
    </row>
    <row r="21" spans="1:111" s="16" customFormat="1" ht="14.25" customHeight="1">
      <c r="A21" s="234">
        <v>7</v>
      </c>
      <c r="B21" s="234"/>
      <c r="C21" s="234"/>
      <c r="D21" s="234"/>
      <c r="E21" s="234"/>
      <c r="F21" s="234"/>
      <c r="G21" s="234"/>
      <c r="H21" s="234"/>
      <c r="I21" s="61" t="s">
        <v>181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  <c r="Y21" s="61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3"/>
      <c r="AO21" s="292">
        <v>220000</v>
      </c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4"/>
      <c r="BI21" s="292">
        <v>12</v>
      </c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4"/>
      <c r="CA21" s="289">
        <f t="shared" si="0"/>
        <v>2640000</v>
      </c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34"/>
      <c r="DC21" s="71"/>
      <c r="DD21" s="34"/>
      <c r="DE21" s="34"/>
      <c r="DF21" s="34">
        <v>61</v>
      </c>
      <c r="DG21" s="16">
        <f>DD21+DE21+DF21</f>
        <v>61</v>
      </c>
    </row>
    <row r="22" spans="1:110" s="16" customFormat="1" ht="20.25" customHeight="1">
      <c r="A22" s="174"/>
      <c r="B22" s="175"/>
      <c r="C22" s="175"/>
      <c r="D22" s="175"/>
      <c r="E22" s="175"/>
      <c r="F22" s="175"/>
      <c r="G22" s="175"/>
      <c r="H22" s="176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2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89">
        <f t="shared" si="0"/>
        <v>0</v>
      </c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34"/>
      <c r="DC22" s="71"/>
      <c r="DD22" s="34"/>
      <c r="DE22" s="34"/>
      <c r="DF22" s="34"/>
    </row>
    <row r="23" spans="1:110" s="16" customFormat="1" ht="14.25" customHeight="1">
      <c r="A23" s="174"/>
      <c r="B23" s="175"/>
      <c r="C23" s="175"/>
      <c r="D23" s="175"/>
      <c r="E23" s="175"/>
      <c r="F23" s="175"/>
      <c r="G23" s="175"/>
      <c r="H23" s="176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7"/>
      <c r="AO23" s="201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3"/>
      <c r="BI23" s="201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3"/>
      <c r="CA23" s="289">
        <f t="shared" si="0"/>
        <v>0</v>
      </c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34"/>
      <c r="DC23" s="71"/>
      <c r="DD23" s="34"/>
      <c r="DE23" s="34"/>
      <c r="DF23" s="34"/>
    </row>
    <row r="24" spans="1:107" s="34" customFormat="1" ht="14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 t="s">
        <v>35</v>
      </c>
      <c r="BZ24" s="13"/>
      <c r="CA24" s="256">
        <f>CA15+CA16+CA17+CA19+CA20+CA23+CA21+CA22</f>
        <v>37319800</v>
      </c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8"/>
      <c r="DB24" s="56"/>
      <c r="DC24" s="72">
        <v>41697.66804</v>
      </c>
    </row>
    <row r="25" spans="1:110" ht="14.25" customHeight="1">
      <c r="A25" s="103" t="s">
        <v>155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4"/>
      <c r="DC25" s="73"/>
      <c r="DD25" s="14"/>
      <c r="DE25" s="14"/>
      <c r="DF25" s="14"/>
    </row>
    <row r="26" spans="1:110" s="3" customFormat="1" ht="14.25" customHeight="1">
      <c r="A26" s="3" t="s">
        <v>36</v>
      </c>
      <c r="BV26" s="190">
        <f>DD21+DE21</f>
        <v>0</v>
      </c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K26" s="332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DB26" s="5"/>
      <c r="DC26" s="74">
        <f>DC24-CA24</f>
        <v>-37278102.33196</v>
      </c>
      <c r="DD26" s="5">
        <f>DC26/12</f>
        <v>-3106508.5276633333</v>
      </c>
      <c r="DE26" s="5"/>
      <c r="DF26" s="5"/>
    </row>
    <row r="27" spans="1:107" s="3" customFormat="1" ht="14.25" customHeight="1">
      <c r="A27" s="3" t="s">
        <v>37</v>
      </c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DC27" s="66"/>
    </row>
    <row r="28" spans="1:107" s="3" customFormat="1" ht="14.25" customHeight="1">
      <c r="A28" s="3" t="s">
        <v>38</v>
      </c>
      <c r="BD28" s="298">
        <v>0.302</v>
      </c>
      <c r="BE28" s="298"/>
      <c r="BF28" s="298"/>
      <c r="BG28" s="298"/>
      <c r="BH28" s="298"/>
      <c r="BI28" s="298"/>
      <c r="BJ28" s="298"/>
      <c r="BK28" s="298"/>
      <c r="BL28" s="298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DC28" s="66"/>
    </row>
    <row r="29" spans="1:107" s="3" customFormat="1" ht="14.25" customHeight="1">
      <c r="A29" s="194" t="s">
        <v>139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C29" s="66"/>
    </row>
    <row r="30" spans="1:107" s="3" customFormat="1" ht="14.2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C30" s="66"/>
    </row>
    <row r="31" spans="1:107" s="3" customFormat="1" ht="21" customHeight="1">
      <c r="A31" s="195" t="s">
        <v>140</v>
      </c>
      <c r="B31" s="196"/>
      <c r="C31" s="196"/>
      <c r="D31" s="196"/>
      <c r="E31" s="196"/>
      <c r="F31" s="197"/>
      <c r="G31" s="195" t="s">
        <v>129</v>
      </c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7"/>
      <c r="BW31" s="195" t="s">
        <v>141</v>
      </c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7"/>
      <c r="CM31" s="195" t="s">
        <v>142</v>
      </c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7"/>
      <c r="DC31" s="66"/>
    </row>
    <row r="32" spans="1:107" s="3" customFormat="1" ht="14.25" customHeight="1">
      <c r="A32" s="198">
        <v>1</v>
      </c>
      <c r="B32" s="198"/>
      <c r="C32" s="198"/>
      <c r="D32" s="198"/>
      <c r="E32" s="198"/>
      <c r="F32" s="198"/>
      <c r="G32" s="198">
        <v>2</v>
      </c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>
        <v>3</v>
      </c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>
        <v>4</v>
      </c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C32" s="66"/>
    </row>
    <row r="33" spans="1:107" s="3" customFormat="1" ht="14.25" customHeight="1">
      <c r="A33" s="104" t="s">
        <v>4</v>
      </c>
      <c r="B33" s="104"/>
      <c r="C33" s="104"/>
      <c r="D33" s="104"/>
      <c r="E33" s="104"/>
      <c r="F33" s="104"/>
      <c r="G33" s="58"/>
      <c r="H33" s="105" t="s">
        <v>130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6"/>
      <c r="BW33" s="107" t="s">
        <v>143</v>
      </c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C33" s="66"/>
    </row>
    <row r="34" spans="1:107" s="3" customFormat="1" ht="14.25" customHeight="1">
      <c r="A34" s="155" t="s">
        <v>144</v>
      </c>
      <c r="B34" s="156"/>
      <c r="C34" s="156"/>
      <c r="D34" s="156"/>
      <c r="E34" s="156"/>
      <c r="F34" s="157"/>
      <c r="G34" s="59"/>
      <c r="H34" s="161" t="s">
        <v>34</v>
      </c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2"/>
      <c r="BW34" s="163">
        <f>DC34</f>
        <v>11450149.64</v>
      </c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5"/>
      <c r="CM34" s="163">
        <v>8341168</v>
      </c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5"/>
      <c r="DC34" s="66">
        <v>11450149.64</v>
      </c>
    </row>
    <row r="35" spans="1:107" s="3" customFormat="1" ht="14.25" customHeight="1">
      <c r="A35" s="158"/>
      <c r="B35" s="159"/>
      <c r="C35" s="159"/>
      <c r="D35" s="159"/>
      <c r="E35" s="159"/>
      <c r="F35" s="160"/>
      <c r="G35" s="60"/>
      <c r="H35" s="169" t="s">
        <v>131</v>
      </c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70"/>
      <c r="BW35" s="166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8"/>
      <c r="CM35" s="166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8"/>
      <c r="DC35" s="66"/>
    </row>
    <row r="36" spans="1:107" s="3" customFormat="1" ht="14.25" customHeight="1">
      <c r="A36" s="104" t="s">
        <v>145</v>
      </c>
      <c r="B36" s="104"/>
      <c r="C36" s="104"/>
      <c r="D36" s="104"/>
      <c r="E36" s="104"/>
      <c r="F36" s="104"/>
      <c r="G36" s="58"/>
      <c r="H36" s="112" t="s">
        <v>132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3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C36" s="66">
        <f>DC34/30.2*22</f>
        <v>8341168.611920531</v>
      </c>
    </row>
    <row r="37" spans="1:107" s="3" customFormat="1" ht="14.25" customHeight="1">
      <c r="A37" s="104" t="s">
        <v>146</v>
      </c>
      <c r="B37" s="104"/>
      <c r="C37" s="104"/>
      <c r="D37" s="104"/>
      <c r="E37" s="104"/>
      <c r="F37" s="104"/>
      <c r="G37" s="58"/>
      <c r="H37" s="112" t="s">
        <v>133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3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C37" s="66"/>
    </row>
    <row r="38" spans="1:107" s="3" customFormat="1" ht="14.25" customHeight="1">
      <c r="A38" s="104" t="s">
        <v>5</v>
      </c>
      <c r="B38" s="104"/>
      <c r="C38" s="104"/>
      <c r="D38" s="104"/>
      <c r="E38" s="104"/>
      <c r="F38" s="104"/>
      <c r="G38" s="58"/>
      <c r="H38" s="105" t="s">
        <v>134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6"/>
      <c r="BW38" s="107" t="s">
        <v>143</v>
      </c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C38" s="66">
        <f>DC36/22*5.1</f>
        <v>1933634.5418543047</v>
      </c>
    </row>
    <row r="39" spans="1:107" s="3" customFormat="1" ht="14.25" customHeight="1">
      <c r="A39" s="155" t="s">
        <v>147</v>
      </c>
      <c r="B39" s="156"/>
      <c r="C39" s="156"/>
      <c r="D39" s="156"/>
      <c r="E39" s="156"/>
      <c r="F39" s="157"/>
      <c r="G39" s="59"/>
      <c r="H39" s="161" t="s">
        <v>34</v>
      </c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2"/>
      <c r="BW39" s="163">
        <f>BW34</f>
        <v>11450149.64</v>
      </c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5"/>
      <c r="CM39" s="163">
        <v>1099517</v>
      </c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5"/>
      <c r="DC39" s="66"/>
    </row>
    <row r="40" spans="1:107" s="3" customFormat="1" ht="14.25" customHeight="1">
      <c r="A40" s="158"/>
      <c r="B40" s="159"/>
      <c r="C40" s="159"/>
      <c r="D40" s="159"/>
      <c r="E40" s="159"/>
      <c r="F40" s="160"/>
      <c r="G40" s="60"/>
      <c r="H40" s="169" t="s">
        <v>135</v>
      </c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70"/>
      <c r="BW40" s="166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8"/>
      <c r="CM40" s="166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8"/>
      <c r="DC40" s="66">
        <f>DC38/5.1*2.9</f>
        <v>1099517.6806622518</v>
      </c>
    </row>
    <row r="41" spans="1:107" s="3" customFormat="1" ht="14.25" customHeight="1">
      <c r="A41" s="104" t="s">
        <v>148</v>
      </c>
      <c r="B41" s="104"/>
      <c r="C41" s="104"/>
      <c r="D41" s="104"/>
      <c r="E41" s="104"/>
      <c r="F41" s="104"/>
      <c r="G41" s="58"/>
      <c r="H41" s="112" t="s">
        <v>136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3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C41" s="66"/>
    </row>
    <row r="42" spans="1:107" s="3" customFormat="1" ht="14.25" customHeight="1">
      <c r="A42" s="104" t="s">
        <v>149</v>
      </c>
      <c r="B42" s="104"/>
      <c r="C42" s="104"/>
      <c r="D42" s="104"/>
      <c r="E42" s="104"/>
      <c r="F42" s="104"/>
      <c r="G42" s="58"/>
      <c r="H42" s="112" t="s">
        <v>137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3"/>
      <c r="BW42" s="107">
        <f>DC34</f>
        <v>11450149.64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>
        <v>75830.64</v>
      </c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C42" s="66"/>
    </row>
    <row r="43" spans="1:107" s="3" customFormat="1" ht="14.25" customHeight="1">
      <c r="A43" s="104" t="s">
        <v>150</v>
      </c>
      <c r="B43" s="104"/>
      <c r="C43" s="104"/>
      <c r="D43" s="104"/>
      <c r="E43" s="104"/>
      <c r="F43" s="104"/>
      <c r="G43" s="58"/>
      <c r="H43" s="112" t="s">
        <v>151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3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C43" s="66"/>
    </row>
    <row r="44" spans="1:107" s="3" customFormat="1" ht="14.25" customHeight="1">
      <c r="A44" s="104" t="s">
        <v>152</v>
      </c>
      <c r="B44" s="104"/>
      <c r="C44" s="104"/>
      <c r="D44" s="104"/>
      <c r="E44" s="104"/>
      <c r="F44" s="104"/>
      <c r="G44" s="58"/>
      <c r="H44" s="112" t="s">
        <v>151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3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C44" s="66"/>
    </row>
    <row r="45" spans="1:107" s="3" customFormat="1" ht="14.25" customHeight="1">
      <c r="A45" s="104" t="s">
        <v>6</v>
      </c>
      <c r="B45" s="104"/>
      <c r="C45" s="104"/>
      <c r="D45" s="104"/>
      <c r="E45" s="104"/>
      <c r="F45" s="104"/>
      <c r="G45" s="58"/>
      <c r="H45" s="105" t="s">
        <v>138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6"/>
      <c r="BW45" s="107">
        <f>BW34</f>
        <v>11450149.64</v>
      </c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>
        <v>1933634</v>
      </c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C45" s="66"/>
    </row>
    <row r="46" spans="1:107" s="3" customFormat="1" ht="14.25" customHeight="1">
      <c r="A46" s="104"/>
      <c r="B46" s="104"/>
      <c r="C46" s="104"/>
      <c r="D46" s="104"/>
      <c r="E46" s="104"/>
      <c r="F46" s="104"/>
      <c r="G46" s="108" t="s">
        <v>153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10"/>
      <c r="BW46" s="107" t="s">
        <v>143</v>
      </c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11">
        <f>CM34+CM39+CM41+CM45+CM42</f>
        <v>11450149.64</v>
      </c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55"/>
      <c r="DC46" s="66">
        <f>DC34-CM46</f>
        <v>0</v>
      </c>
    </row>
    <row r="47" spans="1:105" ht="14.25" customHeight="1">
      <c r="A47" s="103" t="s">
        <v>154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</row>
    <row r="48" spans="1:105" ht="14.25" customHeight="1">
      <c r="A48" s="6"/>
      <c r="B48" s="190" t="s">
        <v>80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</row>
    <row r="49" spans="1:105" ht="14.25" customHeight="1">
      <c r="A49" s="286" t="s">
        <v>0</v>
      </c>
      <c r="B49" s="143"/>
      <c r="C49" s="143"/>
      <c r="D49" s="143"/>
      <c r="E49" s="143"/>
      <c r="F49" s="144"/>
      <c r="G49" s="286" t="s">
        <v>11</v>
      </c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8"/>
      <c r="AE49" s="286" t="s">
        <v>8</v>
      </c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8"/>
      <c r="AT49" s="286" t="s">
        <v>42</v>
      </c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8"/>
      <c r="BF49" s="286" t="s">
        <v>43</v>
      </c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8"/>
      <c r="BR49" s="286" t="s">
        <v>76</v>
      </c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8"/>
      <c r="CH49" s="286" t="s">
        <v>44</v>
      </c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8"/>
    </row>
    <row r="50" spans="1:105" ht="14.25" customHeight="1">
      <c r="A50" s="174">
        <v>1</v>
      </c>
      <c r="B50" s="175"/>
      <c r="C50" s="175"/>
      <c r="D50" s="175"/>
      <c r="E50" s="175"/>
      <c r="F50" s="176"/>
      <c r="G50" s="174">
        <v>2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6"/>
      <c r="AE50" s="174">
        <v>3</v>
      </c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6"/>
      <c r="AT50" s="174">
        <v>4</v>
      </c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6"/>
      <c r="BF50" s="174">
        <v>5</v>
      </c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6"/>
      <c r="BR50" s="174">
        <v>6</v>
      </c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6"/>
      <c r="CH50" s="174">
        <v>7</v>
      </c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6"/>
    </row>
    <row r="51" spans="1:105" ht="14.25" customHeight="1">
      <c r="A51" s="132">
        <v>1</v>
      </c>
      <c r="B51" s="133"/>
      <c r="C51" s="133"/>
      <c r="D51" s="133"/>
      <c r="E51" s="133"/>
      <c r="F51" s="134"/>
      <c r="G51" s="135" t="s">
        <v>119</v>
      </c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7"/>
      <c r="AE51" s="225" t="s">
        <v>41</v>
      </c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7"/>
      <c r="AT51" s="201">
        <v>1</v>
      </c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3"/>
      <c r="BF51" s="201">
        <v>12</v>
      </c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3"/>
      <c r="BR51" s="201">
        <v>3</v>
      </c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3"/>
      <c r="CH51" s="218">
        <v>38000</v>
      </c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20"/>
    </row>
    <row r="52" spans="1:105" ht="14.25" customHeight="1">
      <c r="A52" s="17"/>
      <c r="B52" s="17"/>
      <c r="C52" s="17"/>
      <c r="D52" s="17"/>
      <c r="E52" s="17"/>
      <c r="F52" s="17"/>
      <c r="G52" s="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242" t="s">
        <v>35</v>
      </c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291">
        <f>CH51</f>
        <v>38000</v>
      </c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</row>
    <row r="53" spans="1:105" ht="14.25" customHeight="1">
      <c r="A53" s="190" t="s">
        <v>81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</row>
    <row r="54" spans="1:105" ht="14.25" customHeight="1">
      <c r="A54" s="286" t="s">
        <v>0</v>
      </c>
      <c r="B54" s="143"/>
      <c r="C54" s="143"/>
      <c r="D54" s="143"/>
      <c r="E54" s="143"/>
      <c r="F54" s="144"/>
      <c r="G54" s="286" t="s">
        <v>11</v>
      </c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8"/>
      <c r="AE54" s="286" t="s">
        <v>8</v>
      </c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8"/>
      <c r="AT54" s="286" t="s">
        <v>42</v>
      </c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8"/>
      <c r="BF54" s="286" t="s">
        <v>43</v>
      </c>
      <c r="BG54" s="287"/>
      <c r="BH54" s="287"/>
      <c r="BI54" s="287"/>
      <c r="BJ54" s="287"/>
      <c r="BK54" s="287"/>
      <c r="BL54" s="287"/>
      <c r="BM54" s="287"/>
      <c r="BN54" s="287"/>
      <c r="BO54" s="287"/>
      <c r="BP54" s="287"/>
      <c r="BQ54" s="288"/>
      <c r="BR54" s="286" t="s">
        <v>76</v>
      </c>
      <c r="BS54" s="287"/>
      <c r="BT54" s="287"/>
      <c r="BU54" s="287"/>
      <c r="BV54" s="287"/>
      <c r="BW54" s="287"/>
      <c r="BX54" s="287"/>
      <c r="BY54" s="287"/>
      <c r="BZ54" s="287"/>
      <c r="CA54" s="287"/>
      <c r="CB54" s="287"/>
      <c r="CC54" s="287"/>
      <c r="CD54" s="287"/>
      <c r="CE54" s="287"/>
      <c r="CF54" s="287"/>
      <c r="CG54" s="288"/>
      <c r="CH54" s="286" t="s">
        <v>44</v>
      </c>
      <c r="CI54" s="287"/>
      <c r="CJ54" s="287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7"/>
      <c r="CW54" s="287"/>
      <c r="CX54" s="287"/>
      <c r="CY54" s="287"/>
      <c r="CZ54" s="287"/>
      <c r="DA54" s="288"/>
    </row>
    <row r="55" spans="1:105" ht="14.25" customHeight="1">
      <c r="A55" s="174">
        <v>1</v>
      </c>
      <c r="B55" s="175"/>
      <c r="C55" s="175"/>
      <c r="D55" s="175"/>
      <c r="E55" s="175"/>
      <c r="F55" s="176"/>
      <c r="G55" s="174">
        <v>2</v>
      </c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6"/>
      <c r="AE55" s="174">
        <v>3</v>
      </c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6"/>
      <c r="AT55" s="174">
        <v>4</v>
      </c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6"/>
      <c r="BF55" s="174">
        <v>5</v>
      </c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6"/>
      <c r="BR55" s="174">
        <v>6</v>
      </c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6"/>
      <c r="CH55" s="174">
        <v>7</v>
      </c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6"/>
    </row>
    <row r="56" spans="1:105" ht="14.25" customHeight="1">
      <c r="A56" s="132">
        <v>1</v>
      </c>
      <c r="B56" s="133"/>
      <c r="C56" s="133"/>
      <c r="D56" s="133"/>
      <c r="E56" s="133"/>
      <c r="F56" s="134"/>
      <c r="G56" s="135" t="s">
        <v>40</v>
      </c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7"/>
      <c r="AE56" s="225" t="s">
        <v>41</v>
      </c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7"/>
      <c r="AT56" s="201">
        <v>1</v>
      </c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3"/>
      <c r="BF56" s="201">
        <v>12</v>
      </c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3"/>
      <c r="BR56" s="201">
        <v>0.132</v>
      </c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3"/>
      <c r="CH56" s="201">
        <v>0</v>
      </c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3"/>
    </row>
    <row r="57" spans="1:105" ht="14.25" customHeight="1">
      <c r="A57" s="17"/>
      <c r="B57" s="17"/>
      <c r="C57" s="17"/>
      <c r="D57" s="17"/>
      <c r="E57" s="17"/>
      <c r="F57" s="17"/>
      <c r="G57" s="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9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242" t="s">
        <v>35</v>
      </c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17">
        <f>CH56</f>
        <v>0</v>
      </c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9"/>
    </row>
    <row r="58" spans="1:105" ht="14.25" customHeight="1">
      <c r="A58" s="190" t="s">
        <v>83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</row>
    <row r="59" spans="1:105" ht="14.25" customHeight="1">
      <c r="A59" s="138" t="s">
        <v>0</v>
      </c>
      <c r="B59" s="98"/>
      <c r="C59" s="98"/>
      <c r="D59" s="98"/>
      <c r="E59" s="98"/>
      <c r="F59" s="99"/>
      <c r="G59" s="138" t="s">
        <v>11</v>
      </c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40"/>
      <c r="AE59" s="138" t="s">
        <v>23</v>
      </c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40"/>
      <c r="AX59" s="138" t="s">
        <v>9</v>
      </c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40"/>
      <c r="BP59" s="138" t="s">
        <v>24</v>
      </c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40"/>
      <c r="CH59" s="138" t="s">
        <v>46</v>
      </c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40"/>
    </row>
    <row r="60" spans="1:105" ht="14.25" customHeight="1">
      <c r="A60" s="274">
        <v>1</v>
      </c>
      <c r="B60" s="275"/>
      <c r="C60" s="275"/>
      <c r="D60" s="275"/>
      <c r="E60" s="275"/>
      <c r="F60" s="276"/>
      <c r="G60" s="274">
        <v>2</v>
      </c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6"/>
      <c r="AE60" s="274">
        <v>3</v>
      </c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6"/>
      <c r="AX60" s="274">
        <v>4</v>
      </c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6"/>
      <c r="BP60" s="274">
        <v>5</v>
      </c>
      <c r="BQ60" s="275"/>
      <c r="BR60" s="275"/>
      <c r="BS60" s="275"/>
      <c r="BT60" s="275"/>
      <c r="BU60" s="275"/>
      <c r="BV60" s="275"/>
      <c r="BW60" s="275"/>
      <c r="BX60" s="275"/>
      <c r="BY60" s="275"/>
      <c r="BZ60" s="275"/>
      <c r="CA60" s="275"/>
      <c r="CB60" s="275"/>
      <c r="CC60" s="275"/>
      <c r="CD60" s="275"/>
      <c r="CE60" s="275"/>
      <c r="CF60" s="275"/>
      <c r="CG60" s="276"/>
      <c r="CH60" s="274">
        <v>6</v>
      </c>
      <c r="CI60" s="275"/>
      <c r="CJ60" s="275"/>
      <c r="CK60" s="275"/>
      <c r="CL60" s="275"/>
      <c r="CM60" s="275"/>
      <c r="CN60" s="275"/>
      <c r="CO60" s="275"/>
      <c r="CP60" s="275"/>
      <c r="CQ60" s="275"/>
      <c r="CR60" s="275"/>
      <c r="CS60" s="275"/>
      <c r="CT60" s="275"/>
      <c r="CU60" s="275"/>
      <c r="CV60" s="275"/>
      <c r="CW60" s="275"/>
      <c r="CX60" s="275"/>
      <c r="CY60" s="275"/>
      <c r="CZ60" s="275"/>
      <c r="DA60" s="276"/>
    </row>
    <row r="61" spans="1:105" ht="14.25" customHeight="1">
      <c r="A61" s="174">
        <v>1</v>
      </c>
      <c r="B61" s="175"/>
      <c r="C61" s="175"/>
      <c r="D61" s="175"/>
      <c r="E61" s="175"/>
      <c r="F61" s="176"/>
      <c r="G61" s="135" t="s">
        <v>45</v>
      </c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7"/>
      <c r="AE61" s="259" t="s">
        <v>112</v>
      </c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1"/>
      <c r="AX61" s="97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9"/>
      <c r="BP61" s="97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9"/>
      <c r="CH61" s="323"/>
      <c r="CI61" s="324"/>
      <c r="CJ61" s="324"/>
      <c r="CK61" s="324"/>
      <c r="CL61" s="324"/>
      <c r="CM61" s="324"/>
      <c r="CN61" s="324"/>
      <c r="CO61" s="324"/>
      <c r="CP61" s="324"/>
      <c r="CQ61" s="324"/>
      <c r="CR61" s="324"/>
      <c r="CS61" s="324"/>
      <c r="CT61" s="324"/>
      <c r="CU61" s="324"/>
      <c r="CV61" s="324"/>
      <c r="CW61" s="324"/>
      <c r="CX61" s="324"/>
      <c r="CY61" s="324"/>
      <c r="CZ61" s="324"/>
      <c r="DA61" s="325"/>
    </row>
    <row r="62" spans="1:105" ht="14.2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151" t="s">
        <v>35</v>
      </c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315">
        <f>CH61</f>
        <v>0</v>
      </c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2"/>
    </row>
    <row r="63" spans="68:105" ht="14.25" customHeight="1">
      <c r="BP63" s="103" t="s">
        <v>82</v>
      </c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53">
        <f>CH52+CH57+CH62</f>
        <v>38000</v>
      </c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</row>
    <row r="64" spans="1:105" ht="14.25" customHeight="1">
      <c r="A64" s="103" t="s">
        <v>212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</row>
    <row r="65" spans="1:105" ht="14.25" customHeight="1">
      <c r="A65" s="138" t="s">
        <v>0</v>
      </c>
      <c r="B65" s="98"/>
      <c r="C65" s="98"/>
      <c r="D65" s="98"/>
      <c r="E65" s="98"/>
      <c r="F65" s="99"/>
      <c r="G65" s="138" t="s">
        <v>11</v>
      </c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40"/>
      <c r="AC65" s="138" t="s">
        <v>3</v>
      </c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40"/>
      <c r="AT65" s="138" t="s">
        <v>39</v>
      </c>
      <c r="AU65" s="139"/>
      <c r="AV65" s="139"/>
      <c r="AW65" s="139"/>
      <c r="AX65" s="139"/>
      <c r="AY65" s="139"/>
      <c r="AZ65" s="139"/>
      <c r="BA65" s="139"/>
      <c r="BB65" s="139"/>
      <c r="BC65" s="140"/>
      <c r="BD65" s="138" t="s">
        <v>77</v>
      </c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40"/>
      <c r="BU65" s="138" t="s">
        <v>48</v>
      </c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40"/>
      <c r="CI65" s="138" t="s">
        <v>94</v>
      </c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40"/>
    </row>
    <row r="66" spans="1:105" ht="14.25" customHeight="1">
      <c r="A66" s="174">
        <v>1</v>
      </c>
      <c r="B66" s="175"/>
      <c r="C66" s="175"/>
      <c r="D66" s="175"/>
      <c r="E66" s="175"/>
      <c r="F66" s="176"/>
      <c r="G66" s="174">
        <v>2</v>
      </c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6"/>
      <c r="AC66" s="174">
        <v>3</v>
      </c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6"/>
      <c r="AT66" s="174">
        <v>4</v>
      </c>
      <c r="AU66" s="175"/>
      <c r="AV66" s="175"/>
      <c r="AW66" s="175"/>
      <c r="AX66" s="175"/>
      <c r="AY66" s="175"/>
      <c r="AZ66" s="175"/>
      <c r="BA66" s="175"/>
      <c r="BB66" s="175"/>
      <c r="BC66" s="176"/>
      <c r="BD66" s="174">
        <v>5</v>
      </c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6"/>
      <c r="BU66" s="174">
        <v>6</v>
      </c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6"/>
      <c r="CI66" s="174">
        <v>7</v>
      </c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6"/>
    </row>
    <row r="67" spans="1:105" ht="14.25" customHeight="1">
      <c r="A67" s="184">
        <v>1</v>
      </c>
      <c r="B67" s="185"/>
      <c r="C67" s="185"/>
      <c r="D67" s="185"/>
      <c r="E67" s="185"/>
      <c r="F67" s="186"/>
      <c r="G67" s="280" t="s">
        <v>10</v>
      </c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2"/>
      <c r="AC67" s="280" t="s">
        <v>113</v>
      </c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2"/>
      <c r="AT67" s="283"/>
      <c r="AU67" s="284"/>
      <c r="AV67" s="284"/>
      <c r="AW67" s="284"/>
      <c r="AX67" s="284"/>
      <c r="AY67" s="284"/>
      <c r="AZ67" s="284"/>
      <c r="BA67" s="284"/>
      <c r="BB67" s="284"/>
      <c r="BC67" s="285"/>
      <c r="BD67" s="283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5"/>
      <c r="BU67" s="283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5"/>
      <c r="CI67" s="283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5"/>
    </row>
    <row r="68" spans="1:105" ht="14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51" t="s">
        <v>114</v>
      </c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49">
        <f>CI67</f>
        <v>0</v>
      </c>
      <c r="CJ68" s="249"/>
      <c r="CK68" s="249"/>
      <c r="CL68" s="249"/>
      <c r="CM68" s="249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</row>
    <row r="69" spans="1:105" ht="14.25" customHeight="1">
      <c r="A69" s="103" t="s">
        <v>160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</row>
    <row r="70" spans="1:105" ht="14.25" customHeight="1">
      <c r="A70" s="138" t="s">
        <v>0</v>
      </c>
      <c r="B70" s="139"/>
      <c r="C70" s="139"/>
      <c r="D70" s="139"/>
      <c r="E70" s="139"/>
      <c r="F70" s="140"/>
      <c r="G70" s="138" t="s">
        <v>1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40"/>
      <c r="AK70" s="138" t="s">
        <v>8</v>
      </c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40"/>
      <c r="AX70" s="138" t="s">
        <v>85</v>
      </c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40"/>
      <c r="BL70" s="138" t="s">
        <v>84</v>
      </c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40"/>
      <c r="CA70" s="138" t="s">
        <v>19</v>
      </c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40"/>
    </row>
    <row r="71" spans="1:105" ht="14.25" customHeight="1">
      <c r="A71" s="174">
        <v>1</v>
      </c>
      <c r="B71" s="175"/>
      <c r="C71" s="175"/>
      <c r="D71" s="175"/>
      <c r="E71" s="175"/>
      <c r="F71" s="176"/>
      <c r="G71" s="274">
        <v>2</v>
      </c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6"/>
      <c r="AK71" s="274">
        <v>3</v>
      </c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6"/>
      <c r="AX71" s="274">
        <v>4</v>
      </c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6"/>
      <c r="BL71" s="274">
        <v>5</v>
      </c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275"/>
      <c r="BZ71" s="276"/>
      <c r="CA71" s="274">
        <v>6</v>
      </c>
      <c r="CB71" s="275"/>
      <c r="CC71" s="275"/>
      <c r="CD71" s="275"/>
      <c r="CE71" s="275"/>
      <c r="CF71" s="275"/>
      <c r="CG71" s="275"/>
      <c r="CH71" s="275"/>
      <c r="CI71" s="275"/>
      <c r="CJ71" s="275"/>
      <c r="CK71" s="275"/>
      <c r="CL71" s="275"/>
      <c r="CM71" s="275"/>
      <c r="CN71" s="275"/>
      <c r="CO71" s="275"/>
      <c r="CP71" s="275"/>
      <c r="CQ71" s="275"/>
      <c r="CR71" s="275"/>
      <c r="CS71" s="275"/>
      <c r="CT71" s="275"/>
      <c r="CU71" s="275"/>
      <c r="CV71" s="275"/>
      <c r="CW71" s="275"/>
      <c r="CX71" s="275"/>
      <c r="CY71" s="275"/>
      <c r="CZ71" s="275"/>
      <c r="DA71" s="276"/>
    </row>
    <row r="72" spans="1:107" ht="14.25" customHeight="1">
      <c r="A72" s="265" t="s">
        <v>4</v>
      </c>
      <c r="B72" s="266"/>
      <c r="C72" s="266"/>
      <c r="D72" s="266"/>
      <c r="E72" s="266"/>
      <c r="F72" s="267"/>
      <c r="G72" s="271" t="s">
        <v>12</v>
      </c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3"/>
      <c r="AK72" s="268" t="s">
        <v>49</v>
      </c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70"/>
      <c r="AX72" s="262">
        <v>12.6</v>
      </c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4"/>
      <c r="BL72" s="277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9"/>
      <c r="CA72" s="262">
        <v>480900</v>
      </c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4"/>
      <c r="DC72" s="77"/>
    </row>
    <row r="73" spans="1:108" ht="14.25" customHeight="1">
      <c r="A73" s="265" t="s">
        <v>5</v>
      </c>
      <c r="B73" s="266"/>
      <c r="C73" s="266"/>
      <c r="D73" s="266"/>
      <c r="E73" s="266"/>
      <c r="F73" s="267"/>
      <c r="G73" s="271" t="s">
        <v>13</v>
      </c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3"/>
      <c r="AK73" s="268" t="s">
        <v>50</v>
      </c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70"/>
      <c r="AX73" s="262">
        <v>6.3</v>
      </c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4"/>
      <c r="BL73" s="262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4"/>
      <c r="CA73" s="262">
        <v>205500</v>
      </c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4"/>
      <c r="DC73" s="64">
        <v>726900</v>
      </c>
      <c r="DD73" s="57"/>
    </row>
    <row r="74" spans="1:105" ht="14.25" customHeight="1">
      <c r="A74" s="214" t="s">
        <v>6</v>
      </c>
      <c r="B74" s="215"/>
      <c r="C74" s="215"/>
      <c r="D74" s="215"/>
      <c r="E74" s="215"/>
      <c r="F74" s="216"/>
      <c r="G74" s="135" t="s">
        <v>115</v>
      </c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7"/>
      <c r="AK74" s="259" t="s">
        <v>14</v>
      </c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261"/>
      <c r="AX74" s="177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9"/>
      <c r="BL74" s="177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9"/>
      <c r="CA74" s="262">
        <v>40500</v>
      </c>
      <c r="CB74" s="263">
        <f aca="true" t="shared" si="1" ref="CB74:DA74">BZ74+CA74</f>
        <v>40500</v>
      </c>
      <c r="CC74" s="263">
        <f t="shared" si="1"/>
        <v>81000</v>
      </c>
      <c r="CD74" s="263">
        <f t="shared" si="1"/>
        <v>121500</v>
      </c>
      <c r="CE74" s="263">
        <f t="shared" si="1"/>
        <v>202500</v>
      </c>
      <c r="CF74" s="263">
        <f t="shared" si="1"/>
        <v>324000</v>
      </c>
      <c r="CG74" s="263">
        <f t="shared" si="1"/>
        <v>526500</v>
      </c>
      <c r="CH74" s="263">
        <f t="shared" si="1"/>
        <v>850500</v>
      </c>
      <c r="CI74" s="263">
        <f t="shared" si="1"/>
        <v>1377000</v>
      </c>
      <c r="CJ74" s="263">
        <f t="shared" si="1"/>
        <v>2227500</v>
      </c>
      <c r="CK74" s="263">
        <f t="shared" si="1"/>
        <v>3604500</v>
      </c>
      <c r="CL74" s="263">
        <f t="shared" si="1"/>
        <v>5832000</v>
      </c>
      <c r="CM74" s="263">
        <f t="shared" si="1"/>
        <v>9436500</v>
      </c>
      <c r="CN74" s="263">
        <f t="shared" si="1"/>
        <v>15268500</v>
      </c>
      <c r="CO74" s="263">
        <f t="shared" si="1"/>
        <v>24705000</v>
      </c>
      <c r="CP74" s="263">
        <f t="shared" si="1"/>
        <v>39973500</v>
      </c>
      <c r="CQ74" s="263">
        <f t="shared" si="1"/>
        <v>64678500</v>
      </c>
      <c r="CR74" s="263">
        <f t="shared" si="1"/>
        <v>104652000</v>
      </c>
      <c r="CS74" s="263">
        <f t="shared" si="1"/>
        <v>169330500</v>
      </c>
      <c r="CT74" s="263">
        <f t="shared" si="1"/>
        <v>273982500</v>
      </c>
      <c r="CU74" s="263">
        <f t="shared" si="1"/>
        <v>443313000</v>
      </c>
      <c r="CV74" s="263">
        <f t="shared" si="1"/>
        <v>717295500</v>
      </c>
      <c r="CW74" s="263">
        <f t="shared" si="1"/>
        <v>1160608500</v>
      </c>
      <c r="CX74" s="263">
        <f t="shared" si="1"/>
        <v>1877904000</v>
      </c>
      <c r="CY74" s="263">
        <f t="shared" si="1"/>
        <v>3038512500</v>
      </c>
      <c r="CZ74" s="263">
        <f t="shared" si="1"/>
        <v>4916416500</v>
      </c>
      <c r="DA74" s="264">
        <f t="shared" si="1"/>
        <v>7954929000</v>
      </c>
    </row>
    <row r="75" spans="1:105" ht="14.25" customHeight="1">
      <c r="A75" s="214" t="s">
        <v>20</v>
      </c>
      <c r="B75" s="215"/>
      <c r="C75" s="215"/>
      <c r="D75" s="215"/>
      <c r="E75" s="215"/>
      <c r="F75" s="216"/>
      <c r="G75" s="135" t="s">
        <v>15</v>
      </c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7"/>
      <c r="AK75" s="259" t="s">
        <v>49</v>
      </c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1"/>
      <c r="AX75" s="177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9"/>
      <c r="BL75" s="177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9"/>
      <c r="CA75" s="177">
        <v>0</v>
      </c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9"/>
    </row>
    <row r="76" spans="1:108" ht="14.25" customHeight="1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5"/>
      <c r="BJ76" s="25"/>
      <c r="BK76" s="25"/>
      <c r="BL76" s="151" t="s">
        <v>35</v>
      </c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2"/>
      <c r="CA76" s="256">
        <f>CA72+CA73+CA74</f>
        <v>726900</v>
      </c>
      <c r="CB76" s="257"/>
      <c r="CC76" s="257"/>
      <c r="CD76" s="257"/>
      <c r="CE76" s="257"/>
      <c r="CF76" s="257"/>
      <c r="CG76" s="257"/>
      <c r="CH76" s="257"/>
      <c r="CI76" s="257"/>
      <c r="CJ76" s="257"/>
      <c r="CK76" s="257"/>
      <c r="CL76" s="257"/>
      <c r="CM76" s="257"/>
      <c r="CN76" s="257"/>
      <c r="CO76" s="257"/>
      <c r="CP76" s="257"/>
      <c r="CQ76" s="257"/>
      <c r="CR76" s="257"/>
      <c r="CS76" s="257"/>
      <c r="CT76" s="257"/>
      <c r="CU76" s="257"/>
      <c r="CV76" s="257"/>
      <c r="CW76" s="257"/>
      <c r="CX76" s="257"/>
      <c r="CY76" s="257"/>
      <c r="CZ76" s="257"/>
      <c r="DA76" s="258"/>
      <c r="DC76" s="75"/>
      <c r="DD76" s="54"/>
    </row>
    <row r="77" spans="1:105" ht="14.25" customHeight="1">
      <c r="A77" s="103" t="s">
        <v>86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</row>
    <row r="78" ht="14.25" customHeight="1"/>
    <row r="79" spans="1:105" ht="14.25" customHeight="1">
      <c r="A79" s="138" t="s">
        <v>0</v>
      </c>
      <c r="B79" s="139"/>
      <c r="C79" s="139"/>
      <c r="D79" s="139"/>
      <c r="E79" s="139"/>
      <c r="F79" s="140"/>
      <c r="G79" s="138" t="s">
        <v>1</v>
      </c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40"/>
      <c r="W79" s="138" t="s">
        <v>53</v>
      </c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40"/>
      <c r="AK79" s="138" t="s">
        <v>55</v>
      </c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40"/>
      <c r="AY79" s="138" t="s">
        <v>56</v>
      </c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40"/>
      <c r="BO79" s="138" t="s">
        <v>52</v>
      </c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40"/>
      <c r="CD79" s="138" t="s">
        <v>51</v>
      </c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40"/>
    </row>
    <row r="80" spans="1:105" ht="14.25" customHeight="1">
      <c r="A80" s="174">
        <v>1</v>
      </c>
      <c r="B80" s="175"/>
      <c r="C80" s="175"/>
      <c r="D80" s="175"/>
      <c r="E80" s="175"/>
      <c r="F80" s="176"/>
      <c r="G80" s="174">
        <v>2</v>
      </c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6"/>
      <c r="W80" s="174">
        <v>3</v>
      </c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6"/>
      <c r="AK80" s="174">
        <v>4</v>
      </c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6"/>
      <c r="AY80" s="174">
        <v>5</v>
      </c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6"/>
      <c r="BO80" s="174">
        <v>6</v>
      </c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6"/>
      <c r="CD80" s="174">
        <v>7</v>
      </c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  <c r="DA80" s="176"/>
    </row>
    <row r="81" spans="1:105" ht="14.25" customHeight="1">
      <c r="A81" s="184">
        <v>1</v>
      </c>
      <c r="B81" s="185"/>
      <c r="C81" s="185"/>
      <c r="D81" s="185"/>
      <c r="E81" s="185"/>
      <c r="F81" s="186"/>
      <c r="G81" s="253" t="s">
        <v>54</v>
      </c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5"/>
      <c r="W81" s="184">
        <v>1</v>
      </c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6"/>
      <c r="AK81" s="174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6"/>
      <c r="AY81" s="174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6"/>
      <c r="BO81" s="174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6"/>
      <c r="CD81" s="174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6"/>
    </row>
    <row r="82" spans="1:105" ht="14.25" customHeight="1">
      <c r="A82" s="187"/>
      <c r="B82" s="188"/>
      <c r="C82" s="188"/>
      <c r="D82" s="188"/>
      <c r="E82" s="188"/>
      <c r="F82" s="189"/>
      <c r="G82" s="187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9"/>
      <c r="W82" s="184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6"/>
      <c r="AK82" s="174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6"/>
      <c r="AY82" s="174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6"/>
      <c r="BO82" s="174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6"/>
      <c r="CD82" s="174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6"/>
    </row>
    <row r="83" spans="1:105" ht="14.2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51" t="s">
        <v>35</v>
      </c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2"/>
      <c r="CD83" s="250">
        <f>CD81+CD82</f>
        <v>0</v>
      </c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1"/>
      <c r="CT83" s="251"/>
      <c r="CU83" s="251"/>
      <c r="CV83" s="251"/>
      <c r="CW83" s="251"/>
      <c r="CX83" s="251"/>
      <c r="CY83" s="251"/>
      <c r="CZ83" s="251"/>
      <c r="DA83" s="252"/>
    </row>
    <row r="84" spans="1:105" ht="14.25" customHeight="1">
      <c r="A84" s="103" t="s">
        <v>161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</row>
    <row r="85" spans="1:105" ht="14.25" customHeight="1">
      <c r="A85" s="138" t="s">
        <v>0</v>
      </c>
      <c r="B85" s="98"/>
      <c r="C85" s="98"/>
      <c r="D85" s="98"/>
      <c r="E85" s="98"/>
      <c r="F85" s="99"/>
      <c r="G85" s="138" t="s">
        <v>1</v>
      </c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40"/>
      <c r="BI85" s="138" t="s">
        <v>16</v>
      </c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40"/>
      <c r="CA85" s="138" t="s">
        <v>57</v>
      </c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40"/>
    </row>
    <row r="86" spans="1:105" ht="14.25" customHeight="1">
      <c r="A86" s="97">
        <v>1</v>
      </c>
      <c r="B86" s="98"/>
      <c r="C86" s="98"/>
      <c r="D86" s="98"/>
      <c r="E86" s="98"/>
      <c r="F86" s="99"/>
      <c r="G86" s="97">
        <v>2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9"/>
      <c r="BI86" s="97">
        <v>3</v>
      </c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9"/>
      <c r="CA86" s="97">
        <v>4</v>
      </c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9"/>
    </row>
    <row r="87" spans="1:105" ht="14.25" customHeight="1">
      <c r="A87" s="126"/>
      <c r="B87" s="127"/>
      <c r="C87" s="127"/>
      <c r="D87" s="127"/>
      <c r="E87" s="127"/>
      <c r="F87" s="128"/>
      <c r="G87" s="243" t="s">
        <v>127</v>
      </c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5"/>
      <c r="BI87" s="191"/>
      <c r="BJ87" s="182"/>
      <c r="BK87" s="182"/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3"/>
      <c r="CA87" s="191">
        <v>45700</v>
      </c>
      <c r="CB87" s="182"/>
      <c r="CC87" s="182"/>
      <c r="CD87" s="182"/>
      <c r="CE87" s="182"/>
      <c r="CF87" s="182"/>
      <c r="CG87" s="182"/>
      <c r="CH87" s="182"/>
      <c r="CI87" s="182"/>
      <c r="CJ87" s="182"/>
      <c r="CK87" s="182"/>
      <c r="CL87" s="182"/>
      <c r="CM87" s="182"/>
      <c r="CN87" s="182"/>
      <c r="CO87" s="182"/>
      <c r="CP87" s="182"/>
      <c r="CQ87" s="182"/>
      <c r="CR87" s="182"/>
      <c r="CS87" s="182"/>
      <c r="CT87" s="182"/>
      <c r="CU87" s="182"/>
      <c r="CV87" s="182"/>
      <c r="CW87" s="182"/>
      <c r="CX87" s="182"/>
      <c r="CY87" s="182"/>
      <c r="CZ87" s="182"/>
      <c r="DA87" s="183"/>
    </row>
    <row r="88" spans="1:105" ht="14.25" customHeight="1">
      <c r="A88" s="114"/>
      <c r="B88" s="115"/>
      <c r="C88" s="115"/>
      <c r="D88" s="115"/>
      <c r="E88" s="115"/>
      <c r="F88" s="116"/>
      <c r="G88" s="123" t="s">
        <v>166</v>
      </c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5"/>
      <c r="BI88" s="117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9"/>
      <c r="CA88" s="117">
        <v>670000</v>
      </c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9"/>
    </row>
    <row r="89" spans="1:105" ht="14.25" customHeight="1">
      <c r="A89" s="129" t="s">
        <v>6</v>
      </c>
      <c r="B89" s="130"/>
      <c r="C89" s="130"/>
      <c r="D89" s="130"/>
      <c r="E89" s="130"/>
      <c r="F89" s="131"/>
      <c r="G89" s="123" t="s">
        <v>182</v>
      </c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5"/>
      <c r="BI89" s="117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9"/>
      <c r="CA89" s="117">
        <v>0</v>
      </c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9"/>
    </row>
    <row r="90" spans="1:105" ht="14.25" customHeight="1">
      <c r="A90" s="114" t="s">
        <v>20</v>
      </c>
      <c r="B90" s="115"/>
      <c r="C90" s="115"/>
      <c r="D90" s="115"/>
      <c r="E90" s="115"/>
      <c r="F90" s="116"/>
      <c r="G90" s="120" t="s">
        <v>118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2"/>
      <c r="BI90" s="117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9"/>
      <c r="CA90" s="117">
        <v>45000</v>
      </c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9"/>
    </row>
    <row r="91" spans="1:105" ht="14.25" customHeight="1">
      <c r="A91" s="114" t="s">
        <v>91</v>
      </c>
      <c r="B91" s="115"/>
      <c r="C91" s="115"/>
      <c r="D91" s="115"/>
      <c r="E91" s="115"/>
      <c r="F91" s="116"/>
      <c r="G91" s="123" t="s">
        <v>97</v>
      </c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5"/>
      <c r="BI91" s="117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9"/>
      <c r="CA91" s="246"/>
      <c r="CB91" s="247"/>
      <c r="CC91" s="247"/>
      <c r="CD91" s="247"/>
      <c r="CE91" s="247"/>
      <c r="CF91" s="247"/>
      <c r="CG91" s="247"/>
      <c r="CH91" s="247"/>
      <c r="CI91" s="247"/>
      <c r="CJ91" s="247"/>
      <c r="CK91" s="247"/>
      <c r="CL91" s="247"/>
      <c r="CM91" s="247"/>
      <c r="CN91" s="247"/>
      <c r="CO91" s="247"/>
      <c r="CP91" s="247"/>
      <c r="CQ91" s="247"/>
      <c r="CR91" s="247"/>
      <c r="CS91" s="247"/>
      <c r="CT91" s="247"/>
      <c r="CU91" s="247"/>
      <c r="CV91" s="247"/>
      <c r="CW91" s="247"/>
      <c r="CX91" s="247"/>
      <c r="CY91" s="247"/>
      <c r="CZ91" s="247"/>
      <c r="DA91" s="248"/>
    </row>
    <row r="92" spans="1:105" ht="14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5" t="s">
        <v>35</v>
      </c>
      <c r="BZ92" s="34"/>
      <c r="CA92" s="100">
        <f>CA91+CA89+CA88+CA90+CA87</f>
        <v>760700</v>
      </c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2"/>
    </row>
    <row r="93" spans="1:105" ht="14.25" customHeight="1">
      <c r="A93" s="224" t="s">
        <v>121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49">
        <f>CA92</f>
        <v>760700</v>
      </c>
      <c r="CB93" s="249"/>
      <c r="CC93" s="249"/>
      <c r="CD93" s="249"/>
      <c r="CE93" s="249"/>
      <c r="CF93" s="249"/>
      <c r="CG93" s="249"/>
      <c r="CH93" s="249"/>
      <c r="CI93" s="249"/>
      <c r="CJ93" s="249"/>
      <c r="CK93" s="249"/>
      <c r="CL93" s="249"/>
      <c r="CM93" s="249"/>
      <c r="CN93" s="249"/>
      <c r="CO93" s="249"/>
      <c r="CP93" s="249"/>
      <c r="CQ93" s="249"/>
      <c r="CR93" s="249"/>
      <c r="CS93" s="249"/>
      <c r="CT93" s="249"/>
      <c r="CU93" s="249"/>
      <c r="CV93" s="249"/>
      <c r="CW93" s="249"/>
      <c r="CX93" s="249"/>
      <c r="CY93" s="249"/>
      <c r="CZ93" s="249"/>
      <c r="DA93" s="249"/>
    </row>
    <row r="94" spans="1:105" ht="14.25" customHeight="1">
      <c r="A94" s="103" t="s">
        <v>157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</row>
    <row r="95" spans="1:105" ht="14.25" customHeight="1">
      <c r="A95" s="150" t="s">
        <v>87</v>
      </c>
      <c r="B95" s="150"/>
      <c r="C95" s="150"/>
      <c r="D95" s="150"/>
      <c r="E95" s="150"/>
      <c r="F95" s="150"/>
      <c r="G95" s="150" t="s">
        <v>1</v>
      </c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 t="s">
        <v>16</v>
      </c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 t="s">
        <v>88</v>
      </c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</row>
    <row r="96" spans="1:105" ht="14.25" customHeight="1">
      <c r="A96" s="234">
        <v>1</v>
      </c>
      <c r="B96" s="234"/>
      <c r="C96" s="234"/>
      <c r="D96" s="234"/>
      <c r="E96" s="234"/>
      <c r="F96" s="234"/>
      <c r="G96" s="225">
        <v>2</v>
      </c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7"/>
      <c r="AS96" s="174">
        <v>3</v>
      </c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6"/>
      <c r="BW96" s="174">
        <v>4</v>
      </c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6"/>
    </row>
    <row r="97" spans="1:107" ht="14.25" customHeight="1">
      <c r="A97" s="231">
        <v>1</v>
      </c>
      <c r="B97" s="232"/>
      <c r="C97" s="232"/>
      <c r="D97" s="232"/>
      <c r="E97" s="232"/>
      <c r="F97" s="233"/>
      <c r="G97" s="135" t="s">
        <v>169</v>
      </c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7"/>
      <c r="AS97" s="174">
        <v>1</v>
      </c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6"/>
      <c r="BW97" s="174">
        <v>6000</v>
      </c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6"/>
      <c r="DC97" s="64">
        <v>94.003</v>
      </c>
    </row>
    <row r="98" spans="1:107" ht="14.25" customHeight="1">
      <c r="A98" s="234">
        <v>2</v>
      </c>
      <c r="B98" s="234"/>
      <c r="C98" s="234"/>
      <c r="D98" s="234"/>
      <c r="E98" s="234"/>
      <c r="F98" s="234"/>
      <c r="G98" s="326" t="s">
        <v>168</v>
      </c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26"/>
      <c r="AJ98" s="326"/>
      <c r="AK98" s="326"/>
      <c r="AL98" s="326"/>
      <c r="AM98" s="326"/>
      <c r="AN98" s="326"/>
      <c r="AO98" s="326"/>
      <c r="AP98" s="326"/>
      <c r="AQ98" s="326"/>
      <c r="AR98" s="326"/>
      <c r="AS98" s="174">
        <v>1</v>
      </c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6"/>
      <c r="BW98" s="174">
        <v>72000</v>
      </c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6"/>
      <c r="DC98" s="64">
        <f>BW102-DC97</f>
        <v>100405.997</v>
      </c>
    </row>
    <row r="99" spans="1:105" ht="14.25" customHeight="1">
      <c r="A99" s="174">
        <v>3</v>
      </c>
      <c r="B99" s="175"/>
      <c r="C99" s="175"/>
      <c r="D99" s="175"/>
      <c r="E99" s="175"/>
      <c r="F99" s="176"/>
      <c r="G99" s="228" t="s">
        <v>170</v>
      </c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30"/>
      <c r="AS99" s="174">
        <v>1</v>
      </c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6"/>
      <c r="BW99" s="174">
        <v>16000</v>
      </c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  <c r="DA99" s="176"/>
    </row>
    <row r="100" spans="1:105" ht="14.25" customHeight="1">
      <c r="A100" s="174">
        <v>3</v>
      </c>
      <c r="B100" s="175"/>
      <c r="C100" s="175"/>
      <c r="D100" s="175"/>
      <c r="E100" s="175"/>
      <c r="F100" s="176"/>
      <c r="G100" s="228" t="s">
        <v>215</v>
      </c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30"/>
      <c r="AS100" s="174">
        <v>1</v>
      </c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6"/>
      <c r="BW100" s="174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6"/>
    </row>
    <row r="101" spans="1:105" ht="14.25" customHeight="1">
      <c r="A101" s="234">
        <v>4</v>
      </c>
      <c r="B101" s="234"/>
      <c r="C101" s="234"/>
      <c r="D101" s="234"/>
      <c r="E101" s="234"/>
      <c r="F101" s="234"/>
      <c r="G101" s="135" t="s">
        <v>167</v>
      </c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7"/>
      <c r="AS101" s="174">
        <v>1</v>
      </c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6"/>
      <c r="BW101" s="174">
        <v>6500</v>
      </c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6"/>
    </row>
    <row r="102" spans="1:105" ht="14.25" customHeight="1">
      <c r="A102" s="38"/>
      <c r="B102" s="38"/>
      <c r="C102" s="38"/>
      <c r="D102" s="38"/>
      <c r="E102" s="38"/>
      <c r="F102" s="38"/>
      <c r="G102" s="7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14" t="s">
        <v>95</v>
      </c>
      <c r="BJ102" s="314"/>
      <c r="BK102" s="314"/>
      <c r="BL102" s="314"/>
      <c r="BM102" s="314"/>
      <c r="BN102" s="314"/>
      <c r="BO102" s="314"/>
      <c r="BP102" s="314"/>
      <c r="BQ102" s="314"/>
      <c r="BR102" s="314"/>
      <c r="BS102" s="314"/>
      <c r="BT102" s="314"/>
      <c r="BU102" s="314"/>
      <c r="BV102" s="314"/>
      <c r="BW102" s="241">
        <f>BW99+BW101+BW98+BW97+BW100</f>
        <v>100500</v>
      </c>
      <c r="BX102" s="241"/>
      <c r="BY102" s="241"/>
      <c r="BZ102" s="241"/>
      <c r="CA102" s="241"/>
      <c r="CB102" s="241"/>
      <c r="CC102" s="241"/>
      <c r="CD102" s="241"/>
      <c r="CE102" s="241"/>
      <c r="CF102" s="241"/>
      <c r="CG102" s="241"/>
      <c r="CH102" s="241"/>
      <c r="CI102" s="241"/>
      <c r="CJ102" s="241"/>
      <c r="CK102" s="241"/>
      <c r="CL102" s="241"/>
      <c r="CM102" s="241"/>
      <c r="CN102" s="241"/>
      <c r="CO102" s="241"/>
      <c r="CP102" s="241"/>
      <c r="CQ102" s="241"/>
      <c r="CR102" s="241"/>
      <c r="CS102" s="241"/>
      <c r="CT102" s="241"/>
      <c r="CU102" s="241"/>
      <c r="CV102" s="241"/>
      <c r="CW102" s="241"/>
      <c r="CX102" s="241"/>
      <c r="CY102" s="241"/>
      <c r="CZ102" s="241"/>
      <c r="DA102" s="241"/>
    </row>
    <row r="103" spans="1:105" ht="14.25" customHeight="1">
      <c r="A103" s="103" t="s">
        <v>162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</row>
    <row r="104" spans="1:105" ht="14.25" customHeight="1">
      <c r="A104" s="138" t="s">
        <v>0</v>
      </c>
      <c r="B104" s="98"/>
      <c r="C104" s="98"/>
      <c r="D104" s="98"/>
      <c r="E104" s="98"/>
      <c r="F104" s="99"/>
      <c r="G104" s="138" t="s">
        <v>1</v>
      </c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40"/>
      <c r="BJ104" s="138" t="s">
        <v>16</v>
      </c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40"/>
      <c r="CA104" s="138" t="s">
        <v>78</v>
      </c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40"/>
    </row>
    <row r="105" spans="1:105" ht="14.25" customHeight="1">
      <c r="A105" s="97">
        <v>1</v>
      </c>
      <c r="B105" s="98"/>
      <c r="C105" s="98"/>
      <c r="D105" s="98"/>
      <c r="E105" s="98"/>
      <c r="F105" s="99"/>
      <c r="G105" s="97">
        <v>2</v>
      </c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9"/>
      <c r="BJ105" s="97">
        <v>3</v>
      </c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9"/>
      <c r="CA105" s="97">
        <v>4</v>
      </c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9"/>
    </row>
    <row r="106" spans="1:105" ht="14.25" customHeight="1">
      <c r="A106" s="129" t="s">
        <v>4</v>
      </c>
      <c r="B106" s="130"/>
      <c r="C106" s="130"/>
      <c r="D106" s="130"/>
      <c r="E106" s="130"/>
      <c r="F106" s="131"/>
      <c r="G106" s="123" t="s">
        <v>58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5"/>
      <c r="BJ106" s="201"/>
      <c r="BK106" s="202"/>
      <c r="BL106" s="202"/>
      <c r="BM106" s="202"/>
      <c r="BN106" s="202"/>
      <c r="BO106" s="202"/>
      <c r="BP106" s="202"/>
      <c r="BQ106" s="202"/>
      <c r="BR106" s="202"/>
      <c r="BS106" s="202"/>
      <c r="BT106" s="202"/>
      <c r="BU106" s="202"/>
      <c r="BV106" s="202"/>
      <c r="BW106" s="202"/>
      <c r="BX106" s="202"/>
      <c r="BY106" s="202"/>
      <c r="BZ106" s="203"/>
      <c r="CA106" s="201">
        <v>36000</v>
      </c>
      <c r="CB106" s="202"/>
      <c r="CC106" s="202"/>
      <c r="CD106" s="202"/>
      <c r="CE106" s="202"/>
      <c r="CF106" s="202"/>
      <c r="CG106" s="202"/>
      <c r="CH106" s="202"/>
      <c r="CI106" s="202"/>
      <c r="CJ106" s="202"/>
      <c r="CK106" s="202"/>
      <c r="CL106" s="202"/>
      <c r="CM106" s="202"/>
      <c r="CN106" s="202"/>
      <c r="CO106" s="202"/>
      <c r="CP106" s="202"/>
      <c r="CQ106" s="202"/>
      <c r="CR106" s="202"/>
      <c r="CS106" s="202"/>
      <c r="CT106" s="202"/>
      <c r="CU106" s="202"/>
      <c r="CV106" s="202"/>
      <c r="CW106" s="202"/>
      <c r="CX106" s="202"/>
      <c r="CY106" s="202"/>
      <c r="CZ106" s="202"/>
      <c r="DA106" s="203"/>
    </row>
    <row r="107" spans="1:105" ht="14.25" customHeight="1">
      <c r="A107" s="129" t="s">
        <v>5</v>
      </c>
      <c r="B107" s="130"/>
      <c r="C107" s="130"/>
      <c r="D107" s="130"/>
      <c r="E107" s="130"/>
      <c r="F107" s="131"/>
      <c r="G107" s="123" t="s">
        <v>59</v>
      </c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5"/>
      <c r="BJ107" s="201"/>
      <c r="BK107" s="202"/>
      <c r="BL107" s="202"/>
      <c r="BM107" s="202"/>
      <c r="BN107" s="202"/>
      <c r="BO107" s="202"/>
      <c r="BP107" s="202"/>
      <c r="BQ107" s="202"/>
      <c r="BR107" s="202"/>
      <c r="BS107" s="202"/>
      <c r="BT107" s="202"/>
      <c r="BU107" s="202"/>
      <c r="BV107" s="202"/>
      <c r="BW107" s="202"/>
      <c r="BX107" s="202"/>
      <c r="BY107" s="202"/>
      <c r="BZ107" s="203"/>
      <c r="CA107" s="201">
        <v>0</v>
      </c>
      <c r="CB107" s="202"/>
      <c r="CC107" s="202"/>
      <c r="CD107" s="202"/>
      <c r="CE107" s="202"/>
      <c r="CF107" s="202"/>
      <c r="CG107" s="202"/>
      <c r="CH107" s="202"/>
      <c r="CI107" s="202"/>
      <c r="CJ107" s="202"/>
      <c r="CK107" s="202"/>
      <c r="CL107" s="202"/>
      <c r="CM107" s="202"/>
      <c r="CN107" s="202"/>
      <c r="CO107" s="202"/>
      <c r="CP107" s="202"/>
      <c r="CQ107" s="202"/>
      <c r="CR107" s="202"/>
      <c r="CS107" s="202"/>
      <c r="CT107" s="202"/>
      <c r="CU107" s="202"/>
      <c r="CV107" s="202"/>
      <c r="CW107" s="202"/>
      <c r="CX107" s="202"/>
      <c r="CY107" s="202"/>
      <c r="CZ107" s="202"/>
      <c r="DA107" s="203"/>
    </row>
    <row r="108" spans="1:105" ht="14.25" customHeight="1">
      <c r="A108" s="132" t="s">
        <v>6</v>
      </c>
      <c r="B108" s="133"/>
      <c r="C108" s="133"/>
      <c r="D108" s="133"/>
      <c r="E108" s="133"/>
      <c r="F108" s="134"/>
      <c r="G108" s="123" t="s">
        <v>98</v>
      </c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5"/>
      <c r="BJ108" s="201"/>
      <c r="BK108" s="202"/>
      <c r="BL108" s="202"/>
      <c r="BM108" s="202"/>
      <c r="BN108" s="202"/>
      <c r="BO108" s="202"/>
      <c r="BP108" s="202"/>
      <c r="BQ108" s="202"/>
      <c r="BR108" s="202"/>
      <c r="BS108" s="202"/>
      <c r="BT108" s="202"/>
      <c r="BU108" s="202"/>
      <c r="BV108" s="202"/>
      <c r="BW108" s="202"/>
      <c r="BX108" s="202"/>
      <c r="BY108" s="202"/>
      <c r="BZ108" s="203"/>
      <c r="CA108" s="201">
        <v>0</v>
      </c>
      <c r="CB108" s="202"/>
      <c r="CC108" s="202"/>
      <c r="CD108" s="202"/>
      <c r="CE108" s="202"/>
      <c r="CF108" s="202"/>
      <c r="CG108" s="202"/>
      <c r="CH108" s="202"/>
      <c r="CI108" s="202"/>
      <c r="CJ108" s="202"/>
      <c r="CK108" s="202"/>
      <c r="CL108" s="202"/>
      <c r="CM108" s="202"/>
      <c r="CN108" s="202"/>
      <c r="CO108" s="202"/>
      <c r="CP108" s="202"/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202"/>
      <c r="DA108" s="203"/>
    </row>
    <row r="109" spans="1:105" ht="14.25" customHeight="1">
      <c r="A109" s="17"/>
      <c r="B109" s="17"/>
      <c r="C109" s="17"/>
      <c r="D109" s="17"/>
      <c r="E109" s="17"/>
      <c r="F109" s="17"/>
      <c r="G109" s="7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242" t="s">
        <v>35</v>
      </c>
      <c r="BK109" s="182"/>
      <c r="BL109" s="182"/>
      <c r="BM109" s="182"/>
      <c r="BN109" s="182"/>
      <c r="BO109" s="182"/>
      <c r="BP109" s="182"/>
      <c r="BQ109" s="182"/>
      <c r="BR109" s="182"/>
      <c r="BS109" s="182"/>
      <c r="BT109" s="182"/>
      <c r="BU109" s="182"/>
      <c r="BV109" s="182"/>
      <c r="BW109" s="182"/>
      <c r="BX109" s="182"/>
      <c r="BY109" s="182"/>
      <c r="BZ109" s="182"/>
      <c r="CA109" s="241">
        <f>CA108+CA107+CA106</f>
        <v>36000</v>
      </c>
      <c r="CB109" s="241"/>
      <c r="CC109" s="241"/>
      <c r="CD109" s="241"/>
      <c r="CE109" s="241"/>
      <c r="CF109" s="241"/>
      <c r="CG109" s="241"/>
      <c r="CH109" s="241"/>
      <c r="CI109" s="241"/>
      <c r="CJ109" s="241"/>
      <c r="CK109" s="241"/>
      <c r="CL109" s="241"/>
      <c r="CM109" s="241"/>
      <c r="CN109" s="241"/>
      <c r="CO109" s="241"/>
      <c r="CP109" s="241"/>
      <c r="CQ109" s="241"/>
      <c r="CR109" s="241"/>
      <c r="CS109" s="241"/>
      <c r="CT109" s="241"/>
      <c r="CU109" s="241"/>
      <c r="CV109" s="241"/>
      <c r="CW109" s="241"/>
      <c r="CX109" s="241"/>
      <c r="CY109" s="241"/>
      <c r="CZ109" s="241"/>
      <c r="DA109" s="241"/>
    </row>
    <row r="110" spans="1:105" ht="14.25" customHeight="1">
      <c r="A110" s="138" t="s">
        <v>0</v>
      </c>
      <c r="B110" s="139"/>
      <c r="C110" s="139"/>
      <c r="D110" s="139"/>
      <c r="E110" s="139"/>
      <c r="F110" s="140"/>
      <c r="G110" s="138" t="s">
        <v>1</v>
      </c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40"/>
      <c r="AQ110" s="138" t="s">
        <v>18</v>
      </c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40"/>
      <c r="BG110" s="138" t="s">
        <v>63</v>
      </c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40"/>
      <c r="CA110" s="138" t="s">
        <v>2</v>
      </c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40"/>
    </row>
    <row r="111" spans="1:105" ht="14.25" customHeight="1">
      <c r="A111" s="97">
        <v>1</v>
      </c>
      <c r="B111" s="98"/>
      <c r="C111" s="98"/>
      <c r="D111" s="98"/>
      <c r="E111" s="98"/>
      <c r="F111" s="99"/>
      <c r="G111" s="97">
        <v>2</v>
      </c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9"/>
      <c r="AQ111" s="97">
        <v>3</v>
      </c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9"/>
      <c r="BG111" s="97">
        <v>4</v>
      </c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9"/>
      <c r="CA111" s="97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9"/>
    </row>
    <row r="112" spans="1:105" ht="14.25" customHeight="1">
      <c r="A112" s="214" t="s">
        <v>4</v>
      </c>
      <c r="B112" s="215"/>
      <c r="C112" s="215"/>
      <c r="D112" s="215"/>
      <c r="E112" s="215"/>
      <c r="F112" s="216"/>
      <c r="G112" s="235" t="s">
        <v>184</v>
      </c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7"/>
      <c r="AQ112" s="201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3"/>
      <c r="BG112" s="201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  <c r="BV112" s="202"/>
      <c r="BW112" s="202"/>
      <c r="BX112" s="202"/>
      <c r="BY112" s="202"/>
      <c r="BZ112" s="203"/>
      <c r="CA112" s="218">
        <v>8000</v>
      </c>
      <c r="CB112" s="219"/>
      <c r="CC112" s="219"/>
      <c r="CD112" s="219"/>
      <c r="CE112" s="219"/>
      <c r="CF112" s="219"/>
      <c r="CG112" s="219"/>
      <c r="CH112" s="219"/>
      <c r="CI112" s="219"/>
      <c r="CJ112" s="219"/>
      <c r="CK112" s="219"/>
      <c r="CL112" s="219"/>
      <c r="CM112" s="219"/>
      <c r="CN112" s="219"/>
      <c r="CO112" s="219"/>
      <c r="CP112" s="219"/>
      <c r="CQ112" s="219"/>
      <c r="CR112" s="219"/>
      <c r="CS112" s="219"/>
      <c r="CT112" s="219"/>
      <c r="CU112" s="219"/>
      <c r="CV112" s="219"/>
      <c r="CW112" s="219"/>
      <c r="CX112" s="219"/>
      <c r="CY112" s="219"/>
      <c r="CZ112" s="219"/>
      <c r="DA112" s="220"/>
    </row>
    <row r="113" spans="1:105" ht="14.25" customHeight="1">
      <c r="A113" s="214" t="s">
        <v>91</v>
      </c>
      <c r="B113" s="215"/>
      <c r="C113" s="215"/>
      <c r="D113" s="215"/>
      <c r="E113" s="215"/>
      <c r="F113" s="216"/>
      <c r="G113" s="228" t="s">
        <v>99</v>
      </c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30"/>
      <c r="AQ113" s="174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6"/>
      <c r="BG113" s="238"/>
      <c r="BH113" s="239"/>
      <c r="BI113" s="239"/>
      <c r="BJ113" s="239"/>
      <c r="BK113" s="239"/>
      <c r="BL113" s="239"/>
      <c r="BM113" s="239"/>
      <c r="BN113" s="239"/>
      <c r="BO113" s="239"/>
      <c r="BP113" s="239"/>
      <c r="BQ113" s="239"/>
      <c r="BR113" s="239"/>
      <c r="BS113" s="239"/>
      <c r="BT113" s="239"/>
      <c r="BU113" s="239"/>
      <c r="BV113" s="239"/>
      <c r="BW113" s="239"/>
      <c r="BX113" s="239"/>
      <c r="BY113" s="239"/>
      <c r="BZ113" s="240"/>
      <c r="CA113" s="221"/>
      <c r="CB113" s="222"/>
      <c r="CC113" s="222"/>
      <c r="CD113" s="222"/>
      <c r="CE113" s="222"/>
      <c r="CF113" s="222"/>
      <c r="CG113" s="222"/>
      <c r="CH113" s="222"/>
      <c r="CI113" s="222"/>
      <c r="CJ113" s="222"/>
      <c r="CK113" s="222"/>
      <c r="CL113" s="222"/>
      <c r="CM113" s="222"/>
      <c r="CN113" s="222"/>
      <c r="CO113" s="222"/>
      <c r="CP113" s="222"/>
      <c r="CQ113" s="222"/>
      <c r="CR113" s="222"/>
      <c r="CS113" s="222"/>
      <c r="CT113" s="222"/>
      <c r="CU113" s="222"/>
      <c r="CV113" s="222"/>
      <c r="CW113" s="222"/>
      <c r="CX113" s="222"/>
      <c r="CY113" s="222"/>
      <c r="CZ113" s="222"/>
      <c r="DA113" s="223"/>
    </row>
    <row r="114" spans="1:107" ht="14.25" customHeight="1">
      <c r="A114" s="214" t="s">
        <v>100</v>
      </c>
      <c r="B114" s="215"/>
      <c r="C114" s="215"/>
      <c r="D114" s="215"/>
      <c r="E114" s="215"/>
      <c r="F114" s="216"/>
      <c r="G114" s="135" t="s">
        <v>101</v>
      </c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7"/>
      <c r="AQ114" s="174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6"/>
      <c r="BG114" s="174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6"/>
      <c r="CA114" s="218"/>
      <c r="CB114" s="219"/>
      <c r="CC114" s="219"/>
      <c r="CD114" s="219"/>
      <c r="CE114" s="219"/>
      <c r="CF114" s="219"/>
      <c r="CG114" s="219"/>
      <c r="CH114" s="219"/>
      <c r="CI114" s="219"/>
      <c r="CJ114" s="219"/>
      <c r="CK114" s="219"/>
      <c r="CL114" s="219"/>
      <c r="CM114" s="219"/>
      <c r="CN114" s="219"/>
      <c r="CO114" s="219"/>
      <c r="CP114" s="219"/>
      <c r="CQ114" s="219"/>
      <c r="CR114" s="219"/>
      <c r="CS114" s="219"/>
      <c r="CT114" s="219"/>
      <c r="CU114" s="219"/>
      <c r="CV114" s="219"/>
      <c r="CW114" s="219"/>
      <c r="CX114" s="219"/>
      <c r="CY114" s="219"/>
      <c r="CZ114" s="219"/>
      <c r="DA114" s="220"/>
      <c r="DC114" s="64">
        <v>144500</v>
      </c>
    </row>
    <row r="115" spans="1:107" ht="14.25" customHeight="1">
      <c r="A115" s="214" t="s">
        <v>102</v>
      </c>
      <c r="B115" s="215"/>
      <c r="C115" s="215"/>
      <c r="D115" s="215"/>
      <c r="E115" s="215"/>
      <c r="F115" s="216"/>
      <c r="G115" s="135" t="s">
        <v>105</v>
      </c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7"/>
      <c r="AQ115" s="174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6"/>
      <c r="BG115" s="174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6"/>
      <c r="CA115" s="218"/>
      <c r="CB115" s="219"/>
      <c r="CC115" s="219"/>
      <c r="CD115" s="219"/>
      <c r="CE115" s="219"/>
      <c r="CF115" s="219"/>
      <c r="CG115" s="219"/>
      <c r="CH115" s="219"/>
      <c r="CI115" s="219"/>
      <c r="CJ115" s="219"/>
      <c r="CK115" s="219"/>
      <c r="CL115" s="219"/>
      <c r="CM115" s="219"/>
      <c r="CN115" s="219"/>
      <c r="CO115" s="219"/>
      <c r="CP115" s="219"/>
      <c r="CQ115" s="219"/>
      <c r="CR115" s="219"/>
      <c r="CS115" s="219"/>
      <c r="CT115" s="219"/>
      <c r="CU115" s="219"/>
      <c r="CV115" s="219"/>
      <c r="CW115" s="219"/>
      <c r="CX115" s="219"/>
      <c r="CY115" s="219"/>
      <c r="CZ115" s="219"/>
      <c r="DA115" s="220"/>
      <c r="DC115" s="77">
        <f>DC114-CA120</f>
        <v>0</v>
      </c>
    </row>
    <row r="116" spans="1:107" ht="14.25" customHeight="1">
      <c r="A116" s="214" t="s">
        <v>103</v>
      </c>
      <c r="B116" s="215"/>
      <c r="C116" s="215"/>
      <c r="D116" s="215"/>
      <c r="E116" s="215"/>
      <c r="F116" s="216"/>
      <c r="G116" s="135" t="s">
        <v>106</v>
      </c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7"/>
      <c r="AQ116" s="174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6"/>
      <c r="BG116" s="174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6"/>
      <c r="CA116" s="218"/>
      <c r="CB116" s="219"/>
      <c r="CC116" s="219"/>
      <c r="CD116" s="219"/>
      <c r="CE116" s="219"/>
      <c r="CF116" s="219"/>
      <c r="CG116" s="219"/>
      <c r="CH116" s="219"/>
      <c r="CI116" s="219"/>
      <c r="CJ116" s="219"/>
      <c r="CK116" s="219"/>
      <c r="CL116" s="219"/>
      <c r="CM116" s="219"/>
      <c r="CN116" s="219"/>
      <c r="CO116" s="219"/>
      <c r="CP116" s="219"/>
      <c r="CQ116" s="219"/>
      <c r="CR116" s="219"/>
      <c r="CS116" s="219"/>
      <c r="CT116" s="219"/>
      <c r="CU116" s="219"/>
      <c r="CV116" s="219"/>
      <c r="CW116" s="219"/>
      <c r="CX116" s="219"/>
      <c r="CY116" s="219"/>
      <c r="CZ116" s="219"/>
      <c r="DA116" s="220"/>
      <c r="DC116" s="64" t="s">
        <v>183</v>
      </c>
    </row>
    <row r="117" spans="1:105" ht="14.25" customHeight="1">
      <c r="A117" s="214" t="s">
        <v>104</v>
      </c>
      <c r="B117" s="215"/>
      <c r="C117" s="215"/>
      <c r="D117" s="215"/>
      <c r="E117" s="215"/>
      <c r="F117" s="216"/>
      <c r="G117" s="135" t="s">
        <v>107</v>
      </c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7"/>
      <c r="AQ117" s="174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6"/>
      <c r="BG117" s="174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6"/>
      <c r="CA117" s="221"/>
      <c r="CB117" s="222"/>
      <c r="CC117" s="222"/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3"/>
    </row>
    <row r="118" spans="1:105" ht="14.25" customHeight="1">
      <c r="A118" s="214"/>
      <c r="B118" s="215"/>
      <c r="C118" s="215"/>
      <c r="D118" s="215"/>
      <c r="E118" s="215"/>
      <c r="F118" s="216"/>
      <c r="G118" s="135" t="s">
        <v>159</v>
      </c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7"/>
      <c r="AQ118" s="174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6"/>
      <c r="BG118" s="174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6"/>
      <c r="CA118" s="201">
        <v>0</v>
      </c>
      <c r="CB118" s="202"/>
      <c r="CC118" s="202"/>
      <c r="CD118" s="202"/>
      <c r="CE118" s="202"/>
      <c r="CF118" s="202"/>
      <c r="CG118" s="202"/>
      <c r="CH118" s="202"/>
      <c r="CI118" s="202"/>
      <c r="CJ118" s="202"/>
      <c r="CK118" s="202"/>
      <c r="CL118" s="202"/>
      <c r="CM118" s="202"/>
      <c r="CN118" s="202"/>
      <c r="CO118" s="202"/>
      <c r="CP118" s="202"/>
      <c r="CQ118" s="202"/>
      <c r="CR118" s="202"/>
      <c r="CS118" s="202"/>
      <c r="CT118" s="202"/>
      <c r="CU118" s="202"/>
      <c r="CV118" s="202"/>
      <c r="CW118" s="202"/>
      <c r="CX118" s="202"/>
      <c r="CY118" s="202"/>
      <c r="CZ118" s="202"/>
      <c r="DA118" s="203"/>
    </row>
    <row r="119" spans="1:105" ht="14.25" customHeight="1">
      <c r="A119" s="29"/>
      <c r="B119" s="29"/>
      <c r="C119" s="29"/>
      <c r="D119" s="29"/>
      <c r="E119" s="29"/>
      <c r="F119" s="29"/>
      <c r="G119" s="20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10" t="s">
        <v>35</v>
      </c>
      <c r="BZ119" s="23"/>
      <c r="CA119" s="217">
        <f>SUM(CA112:CA118)</f>
        <v>8000</v>
      </c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2"/>
    </row>
    <row r="120" spans="68:105" ht="14.25" customHeight="1">
      <c r="BP120" s="103" t="s">
        <v>82</v>
      </c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313"/>
      <c r="CA120" s="312">
        <f>BW102+CA109+CA119</f>
        <v>144500</v>
      </c>
      <c r="CB120" s="312"/>
      <c r="CC120" s="312"/>
      <c r="CD120" s="312"/>
      <c r="CE120" s="312"/>
      <c r="CF120" s="312"/>
      <c r="CG120" s="312"/>
      <c r="CH120" s="312"/>
      <c r="CI120" s="312"/>
      <c r="CJ120" s="312"/>
      <c r="CK120" s="312"/>
      <c r="CL120" s="312"/>
      <c r="CM120" s="312"/>
      <c r="CN120" s="312"/>
      <c r="CO120" s="312"/>
      <c r="CP120" s="312"/>
      <c r="CQ120" s="312"/>
      <c r="CR120" s="312"/>
      <c r="CS120" s="312"/>
      <c r="CT120" s="312"/>
      <c r="CU120" s="312"/>
      <c r="CV120" s="312"/>
      <c r="CW120" s="312"/>
      <c r="CX120" s="312"/>
      <c r="CY120" s="312"/>
      <c r="CZ120" s="312"/>
      <c r="DA120" s="312"/>
    </row>
    <row r="121" spans="1:105" ht="14.25" customHeight="1">
      <c r="A121" s="103" t="s">
        <v>158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</row>
    <row r="122" spans="1:105" ht="14.25" customHeight="1">
      <c r="A122" s="141">
        <v>1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1"/>
      <c r="CC122" s="141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1"/>
      <c r="CP122" s="141"/>
      <c r="CQ122" s="141"/>
      <c r="CR122" s="141"/>
      <c r="CS122" s="141"/>
      <c r="CT122" s="141"/>
      <c r="CU122" s="141"/>
      <c r="CV122" s="141"/>
      <c r="CW122" s="141"/>
      <c r="CX122" s="141"/>
      <c r="CY122" s="141"/>
      <c r="CZ122" s="141"/>
      <c r="DA122" s="141"/>
    </row>
    <row r="123" ht="14.25" customHeight="1"/>
    <row r="124" spans="1:105" ht="14.25" customHeight="1">
      <c r="A124" s="138" t="s">
        <v>0</v>
      </c>
      <c r="B124" s="98"/>
      <c r="C124" s="98"/>
      <c r="D124" s="98"/>
      <c r="E124" s="98"/>
      <c r="F124" s="99"/>
      <c r="G124" s="150" t="s">
        <v>1</v>
      </c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38" t="s">
        <v>7</v>
      </c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40"/>
    </row>
    <row r="125" spans="1:105" ht="14.25" customHeight="1">
      <c r="A125" s="97">
        <v>1</v>
      </c>
      <c r="B125" s="98"/>
      <c r="C125" s="98"/>
      <c r="D125" s="98"/>
      <c r="E125" s="98"/>
      <c r="F125" s="99"/>
      <c r="G125" s="154">
        <v>2</v>
      </c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97">
        <v>3</v>
      </c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9"/>
    </row>
    <row r="126" spans="1:105" ht="14.25" customHeight="1">
      <c r="A126" s="132" t="s">
        <v>4</v>
      </c>
      <c r="B126" s="133"/>
      <c r="C126" s="133"/>
      <c r="D126" s="133"/>
      <c r="E126" s="133"/>
      <c r="F126" s="134"/>
      <c r="G126" s="135" t="s">
        <v>60</v>
      </c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7"/>
      <c r="CA126" s="97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9"/>
    </row>
    <row r="127" spans="1:105" ht="14.25" customHeight="1">
      <c r="A127" s="132" t="s">
        <v>5</v>
      </c>
      <c r="B127" s="133"/>
      <c r="C127" s="133"/>
      <c r="D127" s="133"/>
      <c r="E127" s="133"/>
      <c r="F127" s="134"/>
      <c r="G127" s="135" t="s">
        <v>61</v>
      </c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  <c r="BW127" s="136"/>
      <c r="BX127" s="136"/>
      <c r="BY127" s="136"/>
      <c r="BZ127" s="137"/>
      <c r="CA127" s="97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9"/>
    </row>
    <row r="128" spans="1:105" ht="14.25" customHeight="1">
      <c r="A128" s="129"/>
      <c r="B128" s="130"/>
      <c r="C128" s="130"/>
      <c r="D128" s="130"/>
      <c r="E128" s="130"/>
      <c r="F128" s="131"/>
      <c r="G128" s="138" t="s">
        <v>34</v>
      </c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40"/>
      <c r="CA128" s="207"/>
      <c r="CB128" s="208"/>
      <c r="CC128" s="208"/>
      <c r="CD128" s="208"/>
      <c r="CE128" s="208"/>
      <c r="CF128" s="208"/>
      <c r="CG128" s="208"/>
      <c r="CH128" s="208"/>
      <c r="CI128" s="208"/>
      <c r="CJ128" s="208"/>
      <c r="CK128" s="208"/>
      <c r="CL128" s="208"/>
      <c r="CM128" s="208"/>
      <c r="CN128" s="208"/>
      <c r="CO128" s="208"/>
      <c r="CP128" s="208"/>
      <c r="CQ128" s="208"/>
      <c r="CR128" s="208"/>
      <c r="CS128" s="208"/>
      <c r="CT128" s="208"/>
      <c r="CU128" s="208"/>
      <c r="CV128" s="208"/>
      <c r="CW128" s="208"/>
      <c r="CX128" s="208"/>
      <c r="CY128" s="208"/>
      <c r="CZ128" s="208"/>
      <c r="DA128" s="209"/>
    </row>
    <row r="129" spans="1:105" ht="14.2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5" t="s">
        <v>35</v>
      </c>
      <c r="BZ129" s="34"/>
      <c r="CA129" s="210">
        <f>CA128+CA126</f>
        <v>0</v>
      </c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4"/>
    </row>
    <row r="130" spans="1:105" ht="14.25" customHeight="1">
      <c r="A130" s="190" t="s">
        <v>89</v>
      </c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 s="190"/>
      <c r="BK130" s="190"/>
      <c r="BL130" s="190"/>
      <c r="BM130" s="190"/>
      <c r="BN130" s="190"/>
      <c r="BO130" s="190"/>
      <c r="BP130" s="190"/>
      <c r="BQ130" s="190"/>
      <c r="BR130" s="190"/>
      <c r="BS130" s="190"/>
      <c r="BT130" s="190"/>
      <c r="BU130" s="190"/>
      <c r="BV130" s="190"/>
      <c r="BW130" s="190"/>
      <c r="BX130" s="190"/>
      <c r="BY130" s="190"/>
      <c r="BZ130" s="190"/>
      <c r="CA130" s="190"/>
      <c r="CB130" s="190"/>
      <c r="CC130" s="190"/>
      <c r="CD130" s="190"/>
      <c r="CE130" s="190"/>
      <c r="CF130" s="190"/>
      <c r="CG130" s="190"/>
      <c r="CH130" s="190"/>
      <c r="CI130" s="190"/>
      <c r="CJ130" s="190"/>
      <c r="CK130" s="190"/>
      <c r="CL130" s="190"/>
      <c r="CM130" s="190"/>
      <c r="CN130" s="190"/>
      <c r="CO130" s="190"/>
      <c r="CP130" s="190"/>
      <c r="CQ130" s="190"/>
      <c r="CR130" s="190"/>
      <c r="CS130" s="190"/>
      <c r="CT130" s="190"/>
      <c r="CU130" s="190"/>
      <c r="CV130" s="190"/>
      <c r="CW130" s="190"/>
      <c r="CX130" s="190"/>
      <c r="CY130" s="190"/>
      <c r="CZ130" s="190"/>
      <c r="DA130" s="190"/>
    </row>
    <row r="131" spans="1:105" ht="14.25" customHeight="1">
      <c r="A131" s="138" t="s">
        <v>0</v>
      </c>
      <c r="B131" s="98"/>
      <c r="C131" s="98"/>
      <c r="D131" s="98"/>
      <c r="E131" s="98"/>
      <c r="F131" s="99"/>
      <c r="G131" s="138" t="s">
        <v>1</v>
      </c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40"/>
      <c r="AQ131" s="138" t="s">
        <v>65</v>
      </c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40"/>
      <c r="BL131" s="138" t="s">
        <v>64</v>
      </c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40"/>
      <c r="CD131" s="138" t="s">
        <v>73</v>
      </c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40"/>
    </row>
    <row r="132" spans="1:105" ht="14.25" customHeight="1">
      <c r="A132" s="97">
        <v>1</v>
      </c>
      <c r="B132" s="98"/>
      <c r="C132" s="98"/>
      <c r="D132" s="98"/>
      <c r="E132" s="98"/>
      <c r="F132" s="99"/>
      <c r="G132" s="97">
        <v>2</v>
      </c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9"/>
      <c r="AQ132" s="97">
        <v>3</v>
      </c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9"/>
      <c r="BL132" s="97">
        <v>4</v>
      </c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9"/>
      <c r="CD132" s="97">
        <v>5</v>
      </c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9"/>
    </row>
    <row r="133" spans="1:105" ht="14.25" customHeight="1">
      <c r="A133" s="97">
        <v>1</v>
      </c>
      <c r="B133" s="98"/>
      <c r="C133" s="98"/>
      <c r="D133" s="98"/>
      <c r="E133" s="98"/>
      <c r="F133" s="99"/>
      <c r="G133" s="135" t="s">
        <v>17</v>
      </c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7"/>
      <c r="AQ133" s="117">
        <v>2240000</v>
      </c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9"/>
      <c r="BL133" s="180">
        <v>0.022</v>
      </c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9"/>
      <c r="CD133" s="211">
        <v>8000</v>
      </c>
      <c r="CE133" s="212"/>
      <c r="CF133" s="212"/>
      <c r="CG133" s="212"/>
      <c r="CH133" s="212"/>
      <c r="CI133" s="212"/>
      <c r="CJ133" s="212"/>
      <c r="CK133" s="212"/>
      <c r="CL133" s="212"/>
      <c r="CM133" s="212"/>
      <c r="CN133" s="212"/>
      <c r="CO133" s="212"/>
      <c r="CP133" s="212"/>
      <c r="CQ133" s="212"/>
      <c r="CR133" s="212"/>
      <c r="CS133" s="212"/>
      <c r="CT133" s="212"/>
      <c r="CU133" s="212"/>
      <c r="CV133" s="212"/>
      <c r="CW133" s="212"/>
      <c r="CX133" s="212"/>
      <c r="CY133" s="212"/>
      <c r="CZ133" s="212"/>
      <c r="DA133" s="213"/>
    </row>
    <row r="134" spans="1:105" ht="14.25" customHeight="1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182" t="s">
        <v>35</v>
      </c>
      <c r="BM134" s="182"/>
      <c r="BN134" s="182"/>
      <c r="BO134" s="182"/>
      <c r="BP134" s="182"/>
      <c r="BQ134" s="182"/>
      <c r="BR134" s="182"/>
      <c r="BS134" s="182"/>
      <c r="BT134" s="182"/>
      <c r="BU134" s="182"/>
      <c r="BV134" s="182"/>
      <c r="BW134" s="182"/>
      <c r="BX134" s="182"/>
      <c r="BY134" s="182"/>
      <c r="BZ134" s="182"/>
      <c r="CA134" s="182"/>
      <c r="CB134" s="182"/>
      <c r="CC134" s="183"/>
      <c r="CD134" s="181">
        <f>CD133</f>
        <v>8000</v>
      </c>
      <c r="CE134" s="181"/>
      <c r="CF134" s="181"/>
      <c r="CG134" s="181"/>
      <c r="CH134" s="181"/>
      <c r="CI134" s="181"/>
      <c r="CJ134" s="181"/>
      <c r="CK134" s="181"/>
      <c r="CL134" s="181"/>
      <c r="CM134" s="181"/>
      <c r="CN134" s="181"/>
      <c r="CO134" s="181"/>
      <c r="CP134" s="181"/>
      <c r="CQ134" s="181"/>
      <c r="CR134" s="181"/>
      <c r="CS134" s="181"/>
      <c r="CT134" s="181"/>
      <c r="CU134" s="181"/>
      <c r="CV134" s="181"/>
      <c r="CW134" s="181"/>
      <c r="CX134" s="181"/>
      <c r="CY134" s="181"/>
      <c r="CZ134" s="181"/>
      <c r="DA134" s="181"/>
    </row>
    <row r="135" spans="1:105" ht="14.25" customHeight="1">
      <c r="A135" s="190" t="s">
        <v>90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0"/>
      <c r="BN135" s="190"/>
      <c r="BO135" s="190"/>
      <c r="BP135" s="190"/>
      <c r="BQ135" s="190"/>
      <c r="BR135" s="190"/>
      <c r="BS135" s="190"/>
      <c r="BT135" s="190"/>
      <c r="BU135" s="190"/>
      <c r="BV135" s="190"/>
      <c r="BW135" s="190"/>
      <c r="BX135" s="190"/>
      <c r="BY135" s="190"/>
      <c r="BZ135" s="190"/>
      <c r="CA135" s="190"/>
      <c r="CB135" s="190"/>
      <c r="CC135" s="190"/>
      <c r="CD135" s="190"/>
      <c r="CE135" s="190"/>
      <c r="CF135" s="190"/>
      <c r="CG135" s="190"/>
      <c r="CH135" s="190"/>
      <c r="CI135" s="190"/>
      <c r="CJ135" s="190"/>
      <c r="CK135" s="190"/>
      <c r="CL135" s="190"/>
      <c r="CM135" s="190"/>
      <c r="CN135" s="190"/>
      <c r="CO135" s="190"/>
      <c r="CP135" s="190"/>
      <c r="CQ135" s="190"/>
      <c r="CR135" s="190"/>
      <c r="CS135" s="190"/>
      <c r="CT135" s="190"/>
      <c r="CU135" s="190"/>
      <c r="CV135" s="190"/>
      <c r="CW135" s="190"/>
      <c r="CX135" s="190"/>
      <c r="CY135" s="190"/>
      <c r="CZ135" s="190"/>
      <c r="DA135" s="190"/>
    </row>
    <row r="136" spans="1:107" ht="14.25" customHeight="1">
      <c r="A136" s="138" t="s">
        <v>0</v>
      </c>
      <c r="B136" s="98"/>
      <c r="C136" s="98"/>
      <c r="D136" s="98"/>
      <c r="E136" s="98"/>
      <c r="F136" s="99"/>
      <c r="G136" s="138" t="s">
        <v>1</v>
      </c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40"/>
      <c r="W136" s="138" t="s">
        <v>68</v>
      </c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40"/>
      <c r="AK136" s="138" t="s">
        <v>69</v>
      </c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40"/>
      <c r="AY136" s="138" t="s">
        <v>70</v>
      </c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40"/>
      <c r="BP136" s="138" t="s">
        <v>64</v>
      </c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40"/>
      <c r="CD136" s="138" t="s">
        <v>67</v>
      </c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40"/>
      <c r="DC136" s="64">
        <v>138300</v>
      </c>
    </row>
    <row r="137" spans="1:107" ht="14.25" customHeight="1">
      <c r="A137" s="97">
        <v>1</v>
      </c>
      <c r="B137" s="98"/>
      <c r="C137" s="98"/>
      <c r="D137" s="98"/>
      <c r="E137" s="98"/>
      <c r="F137" s="99"/>
      <c r="G137" s="97">
        <v>2</v>
      </c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9"/>
      <c r="W137" s="97">
        <v>3</v>
      </c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9"/>
      <c r="AK137" s="97">
        <v>4</v>
      </c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9"/>
      <c r="AY137" s="97">
        <v>5</v>
      </c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9"/>
      <c r="BP137" s="97">
        <v>6</v>
      </c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9"/>
      <c r="CD137" s="97">
        <v>7</v>
      </c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9"/>
      <c r="DC137" s="86">
        <f>DC136-CD133</f>
        <v>130300</v>
      </c>
    </row>
    <row r="138" spans="1:105" ht="14.25" customHeight="1">
      <c r="A138" s="184">
        <v>1</v>
      </c>
      <c r="B138" s="185"/>
      <c r="C138" s="185"/>
      <c r="D138" s="185"/>
      <c r="E138" s="185"/>
      <c r="F138" s="186"/>
      <c r="G138" s="187" t="s">
        <v>66</v>
      </c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9"/>
      <c r="W138" s="171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3"/>
      <c r="AK138" s="174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6"/>
      <c r="AY138" s="174">
        <v>7254.8</v>
      </c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175"/>
      <c r="BN138" s="175"/>
      <c r="BO138" s="176"/>
      <c r="BP138" s="174">
        <v>1.5</v>
      </c>
      <c r="BQ138" s="175"/>
      <c r="BR138" s="175"/>
      <c r="BS138" s="175"/>
      <c r="BT138" s="175"/>
      <c r="BU138" s="175"/>
      <c r="BV138" s="175"/>
      <c r="BW138" s="175"/>
      <c r="BX138" s="175"/>
      <c r="BY138" s="175"/>
      <c r="BZ138" s="175"/>
      <c r="CA138" s="175"/>
      <c r="CB138" s="175"/>
      <c r="CC138" s="176"/>
      <c r="CD138" s="177">
        <v>14000</v>
      </c>
      <c r="CE138" s="178"/>
      <c r="CF138" s="178"/>
      <c r="CG138" s="178"/>
      <c r="CH138" s="178"/>
      <c r="CI138" s="178"/>
      <c r="CJ138" s="178"/>
      <c r="CK138" s="178"/>
      <c r="CL138" s="178"/>
      <c r="CM138" s="178"/>
      <c r="CN138" s="178"/>
      <c r="CO138" s="178"/>
      <c r="CP138" s="178"/>
      <c r="CQ138" s="178"/>
      <c r="CR138" s="178"/>
      <c r="CS138" s="178"/>
      <c r="CT138" s="178"/>
      <c r="CU138" s="178"/>
      <c r="CV138" s="178"/>
      <c r="CW138" s="178"/>
      <c r="CX138" s="178"/>
      <c r="CY138" s="178"/>
      <c r="CZ138" s="178"/>
      <c r="DA138" s="179"/>
    </row>
    <row r="139" spans="1:105" ht="14.2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34"/>
      <c r="BQ139" s="151" t="s">
        <v>35</v>
      </c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1"/>
      <c r="CB139" s="151"/>
      <c r="CC139" s="152"/>
      <c r="CD139" s="153">
        <f>CD138</f>
        <v>14000</v>
      </c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</row>
    <row r="140" spans="1:107" ht="14.25" customHeight="1">
      <c r="A140" s="138" t="s">
        <v>0</v>
      </c>
      <c r="B140" s="98"/>
      <c r="C140" s="98"/>
      <c r="D140" s="98"/>
      <c r="E140" s="98"/>
      <c r="F140" s="99"/>
      <c r="G140" s="150" t="s">
        <v>1</v>
      </c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0"/>
      <c r="BO140" s="150"/>
      <c r="BP140" s="150"/>
      <c r="BQ140" s="150"/>
      <c r="BR140" s="150"/>
      <c r="BS140" s="150"/>
      <c r="BT140" s="150"/>
      <c r="BU140" s="150"/>
      <c r="BV140" s="150"/>
      <c r="BW140" s="150"/>
      <c r="BX140" s="150"/>
      <c r="BY140" s="150"/>
      <c r="BZ140" s="150"/>
      <c r="CA140" s="150"/>
      <c r="CB140" s="150"/>
      <c r="CC140" s="150"/>
      <c r="CD140" s="138" t="s">
        <v>7</v>
      </c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40"/>
      <c r="DC140" s="75"/>
    </row>
    <row r="141" spans="1:105" ht="14.25" customHeight="1">
      <c r="A141" s="97">
        <v>1</v>
      </c>
      <c r="B141" s="98"/>
      <c r="C141" s="98"/>
      <c r="D141" s="98"/>
      <c r="E141" s="98"/>
      <c r="F141" s="99"/>
      <c r="G141" s="154">
        <v>2</v>
      </c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97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9"/>
    </row>
    <row r="142" spans="1:105" ht="14.25" customHeight="1">
      <c r="A142" s="132" t="s">
        <v>4</v>
      </c>
      <c r="B142" s="133"/>
      <c r="C142" s="133"/>
      <c r="D142" s="133"/>
      <c r="E142" s="133"/>
      <c r="F142" s="134"/>
      <c r="G142" s="135" t="s">
        <v>71</v>
      </c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7"/>
      <c r="CD142" s="97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9"/>
    </row>
    <row r="143" spans="1:105" ht="14.25" customHeight="1">
      <c r="A143" s="132" t="s">
        <v>6</v>
      </c>
      <c r="B143" s="133"/>
      <c r="C143" s="133"/>
      <c r="D143" s="133"/>
      <c r="E143" s="133"/>
      <c r="F143" s="134"/>
      <c r="G143" s="135" t="s">
        <v>72</v>
      </c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7"/>
      <c r="CD143" s="147">
        <v>8000</v>
      </c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9"/>
    </row>
    <row r="144" spans="1:107" ht="14.25" customHeight="1">
      <c r="A144" s="132" t="s">
        <v>91</v>
      </c>
      <c r="B144" s="133"/>
      <c r="C144" s="133"/>
      <c r="D144" s="133"/>
      <c r="E144" s="133"/>
      <c r="F144" s="134"/>
      <c r="G144" s="135" t="s">
        <v>128</v>
      </c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7"/>
      <c r="CD144" s="97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9"/>
      <c r="DC144" s="64">
        <v>138300</v>
      </c>
    </row>
    <row r="145" spans="1:107" ht="14.25" customHeight="1">
      <c r="A145" s="132" t="s">
        <v>100</v>
      </c>
      <c r="B145" s="133"/>
      <c r="C145" s="133"/>
      <c r="D145" s="133"/>
      <c r="E145" s="133"/>
      <c r="F145" s="134"/>
      <c r="G145" s="135" t="s">
        <v>171</v>
      </c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7"/>
      <c r="CD145" s="97">
        <v>50000</v>
      </c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9"/>
      <c r="DC145" s="64">
        <v>14027</v>
      </c>
    </row>
    <row r="146" spans="1:107" ht="14.2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5" t="s">
        <v>35</v>
      </c>
      <c r="BZ146" s="34"/>
      <c r="CA146" s="34"/>
      <c r="CB146" s="34"/>
      <c r="CC146" s="34"/>
      <c r="CD146" s="142">
        <f>CD143+CD145+CD144+CD142</f>
        <v>58000</v>
      </c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4"/>
      <c r="DC146" s="64">
        <v>72874</v>
      </c>
    </row>
    <row r="147" spans="1:107" ht="14.25" customHeight="1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146" t="s">
        <v>92</v>
      </c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28"/>
      <c r="CA147" s="28"/>
      <c r="CB147" s="28"/>
      <c r="CC147" s="28"/>
      <c r="CD147" s="145">
        <f>CD134+CD139+CD146</f>
        <v>80000</v>
      </c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45"/>
      <c r="CU147" s="145"/>
      <c r="CV147" s="145"/>
      <c r="CW147" s="145"/>
      <c r="CX147" s="145"/>
      <c r="CY147" s="145"/>
      <c r="CZ147" s="145"/>
      <c r="DA147" s="145"/>
      <c r="DC147" s="64">
        <f>SUM(DC144:DC146)</f>
        <v>225201</v>
      </c>
    </row>
    <row r="148" spans="1:107" ht="14.25" customHeight="1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C148" s="77">
        <f>DC147-CD147</f>
        <v>145201</v>
      </c>
    </row>
    <row r="149" spans="1:105" ht="14.25" customHeight="1">
      <c r="A149" s="141" t="s">
        <v>173</v>
      </c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41"/>
      <c r="CP149" s="141"/>
      <c r="CQ149" s="141"/>
      <c r="CR149" s="141"/>
      <c r="CS149" s="141"/>
      <c r="CT149" s="141"/>
      <c r="CU149" s="141"/>
      <c r="CV149" s="141"/>
      <c r="CW149" s="141"/>
      <c r="CX149" s="141"/>
      <c r="CY149" s="141"/>
      <c r="CZ149" s="141"/>
      <c r="DA149" s="141"/>
    </row>
    <row r="150" spans="1:107" s="46" customFormat="1" ht="14.25" customHeight="1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C150" s="76"/>
    </row>
    <row r="151" spans="1:105" ht="14.25" customHeight="1">
      <c r="A151" s="138" t="s">
        <v>0</v>
      </c>
      <c r="B151" s="98"/>
      <c r="C151" s="98"/>
      <c r="D151" s="98"/>
      <c r="E151" s="98"/>
      <c r="F151" s="99"/>
      <c r="G151" s="138" t="s">
        <v>1</v>
      </c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40"/>
      <c r="AT151" s="225" t="s">
        <v>18</v>
      </c>
      <c r="AU151" s="226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  <c r="BG151" s="226"/>
      <c r="BH151" s="227"/>
      <c r="BI151" s="225" t="s">
        <v>47</v>
      </c>
      <c r="BJ151" s="226"/>
      <c r="BK151" s="226"/>
      <c r="BL151" s="226"/>
      <c r="BM151" s="226"/>
      <c r="BN151" s="226"/>
      <c r="BO151" s="226"/>
      <c r="BP151" s="226"/>
      <c r="BQ151" s="226"/>
      <c r="BR151" s="226"/>
      <c r="BS151" s="226"/>
      <c r="BT151" s="226"/>
      <c r="BU151" s="226"/>
      <c r="BV151" s="226"/>
      <c r="BW151" s="226"/>
      <c r="BX151" s="226"/>
      <c r="BY151" s="226"/>
      <c r="BZ151" s="227"/>
      <c r="CA151" s="225" t="s">
        <v>2</v>
      </c>
      <c r="CB151" s="226"/>
      <c r="CC151" s="226"/>
      <c r="CD151" s="226"/>
      <c r="CE151" s="226"/>
      <c r="CF151" s="226"/>
      <c r="CG151" s="226"/>
      <c r="CH151" s="226"/>
      <c r="CI151" s="226"/>
      <c r="CJ151" s="226"/>
      <c r="CK151" s="226"/>
      <c r="CL151" s="226"/>
      <c r="CM151" s="226"/>
      <c r="CN151" s="226"/>
      <c r="CO151" s="226"/>
      <c r="CP151" s="226"/>
      <c r="CQ151" s="226"/>
      <c r="CR151" s="226"/>
      <c r="CS151" s="226"/>
      <c r="CT151" s="226"/>
      <c r="CU151" s="226"/>
      <c r="CV151" s="226"/>
      <c r="CW151" s="226"/>
      <c r="CX151" s="226"/>
      <c r="CY151" s="226"/>
      <c r="CZ151" s="226"/>
      <c r="DA151" s="227"/>
    </row>
    <row r="152" spans="1:105" ht="14.25" customHeight="1">
      <c r="A152" s="97">
        <v>1</v>
      </c>
      <c r="B152" s="98"/>
      <c r="C152" s="98"/>
      <c r="D152" s="98"/>
      <c r="E152" s="98"/>
      <c r="F152" s="99"/>
      <c r="G152" s="97">
        <v>2</v>
      </c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9"/>
      <c r="AT152" s="97">
        <v>2</v>
      </c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9"/>
      <c r="BI152" s="97">
        <v>3</v>
      </c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9"/>
      <c r="CA152" s="97">
        <v>4</v>
      </c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9"/>
    </row>
    <row r="153" spans="1:105" ht="14.25" customHeight="1">
      <c r="A153" s="97">
        <v>1</v>
      </c>
      <c r="B153" s="98"/>
      <c r="C153" s="98"/>
      <c r="D153" s="98"/>
      <c r="E153" s="98"/>
      <c r="F153" s="99"/>
      <c r="G153" s="135" t="s">
        <v>174</v>
      </c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7"/>
      <c r="AT153" s="201">
        <v>2</v>
      </c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3"/>
      <c r="BI153" s="201">
        <v>0.137</v>
      </c>
      <c r="BJ153" s="202"/>
      <c r="BK153" s="202"/>
      <c r="BL153" s="202"/>
      <c r="BM153" s="202"/>
      <c r="BN153" s="202"/>
      <c r="BO153" s="202"/>
      <c r="BP153" s="202"/>
      <c r="BQ153" s="202"/>
      <c r="BR153" s="202"/>
      <c r="BS153" s="202"/>
      <c r="BT153" s="202"/>
      <c r="BU153" s="202"/>
      <c r="BV153" s="202"/>
      <c r="BW153" s="202"/>
      <c r="BX153" s="202"/>
      <c r="BY153" s="202"/>
      <c r="BZ153" s="203"/>
      <c r="CA153" s="201">
        <v>40819</v>
      </c>
      <c r="CB153" s="202"/>
      <c r="CC153" s="202"/>
      <c r="CD153" s="202"/>
      <c r="CE153" s="202"/>
      <c r="CF153" s="202"/>
      <c r="CG153" s="202"/>
      <c r="CH153" s="202"/>
      <c r="CI153" s="202"/>
      <c r="CJ153" s="202"/>
      <c r="CK153" s="202"/>
      <c r="CL153" s="202"/>
      <c r="CM153" s="202"/>
      <c r="CN153" s="202"/>
      <c r="CO153" s="202"/>
      <c r="CP153" s="202"/>
      <c r="CQ153" s="202"/>
      <c r="CR153" s="202"/>
      <c r="CS153" s="202"/>
      <c r="CT153" s="202"/>
      <c r="CU153" s="202"/>
      <c r="CV153" s="202"/>
      <c r="CW153" s="202"/>
      <c r="CX153" s="202"/>
      <c r="CY153" s="202"/>
      <c r="CZ153" s="202"/>
      <c r="DA153" s="203"/>
    </row>
    <row r="154" spans="1:105" ht="14.25" customHeight="1">
      <c r="A154" s="97"/>
      <c r="B154" s="98"/>
      <c r="C154" s="98"/>
      <c r="D154" s="98"/>
      <c r="E154" s="98"/>
      <c r="F154" s="99"/>
      <c r="G154" s="135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7"/>
      <c r="AT154" s="201"/>
      <c r="AU154" s="202"/>
      <c r="AV154" s="202"/>
      <c r="AW154" s="202"/>
      <c r="AX154" s="202"/>
      <c r="AY154" s="202"/>
      <c r="AZ154" s="202"/>
      <c r="BA154" s="202"/>
      <c r="BB154" s="202"/>
      <c r="BC154" s="202"/>
      <c r="BD154" s="202"/>
      <c r="BE154" s="202"/>
      <c r="BF154" s="202"/>
      <c r="BG154" s="202"/>
      <c r="BH154" s="203"/>
      <c r="BI154" s="201"/>
      <c r="BJ154" s="202"/>
      <c r="BK154" s="202"/>
      <c r="BL154" s="202"/>
      <c r="BM154" s="202"/>
      <c r="BN154" s="202"/>
      <c r="BO154" s="202"/>
      <c r="BP154" s="202"/>
      <c r="BQ154" s="202"/>
      <c r="BR154" s="202"/>
      <c r="BS154" s="202"/>
      <c r="BT154" s="202"/>
      <c r="BU154" s="202"/>
      <c r="BV154" s="202"/>
      <c r="BW154" s="202"/>
      <c r="BX154" s="202"/>
      <c r="BY154" s="202"/>
      <c r="BZ154" s="203"/>
      <c r="CA154" s="201">
        <v>0</v>
      </c>
      <c r="CB154" s="202"/>
      <c r="CC154" s="202"/>
      <c r="CD154" s="202"/>
      <c r="CE154" s="202"/>
      <c r="CF154" s="202"/>
      <c r="CG154" s="202"/>
      <c r="CH154" s="202"/>
      <c r="CI154" s="202"/>
      <c r="CJ154" s="202"/>
      <c r="CK154" s="202"/>
      <c r="CL154" s="202"/>
      <c r="CM154" s="202"/>
      <c r="CN154" s="202"/>
      <c r="CO154" s="202"/>
      <c r="CP154" s="202"/>
      <c r="CQ154" s="202"/>
      <c r="CR154" s="202"/>
      <c r="CS154" s="202"/>
      <c r="CT154" s="202"/>
      <c r="CU154" s="202"/>
      <c r="CV154" s="202"/>
      <c r="CW154" s="202"/>
      <c r="CX154" s="202"/>
      <c r="CY154" s="202"/>
      <c r="CZ154" s="202"/>
      <c r="DA154" s="203"/>
    </row>
    <row r="155" spans="1:105" ht="14.25" customHeight="1">
      <c r="A155" s="1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34"/>
      <c r="BJ155" s="24" t="s">
        <v>35</v>
      </c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31"/>
      <c r="CA155" s="204">
        <f>CA153</f>
        <v>40819</v>
      </c>
      <c r="CB155" s="205"/>
      <c r="CC155" s="205"/>
      <c r="CD155" s="205"/>
      <c r="CE155" s="205"/>
      <c r="CF155" s="205"/>
      <c r="CG155" s="205"/>
      <c r="CH155" s="205"/>
      <c r="CI155" s="205"/>
      <c r="CJ155" s="205"/>
      <c r="CK155" s="205"/>
      <c r="CL155" s="205"/>
      <c r="CM155" s="205"/>
      <c r="CN155" s="205"/>
      <c r="CO155" s="205"/>
      <c r="CP155" s="205"/>
      <c r="CQ155" s="205"/>
      <c r="CR155" s="205"/>
      <c r="CS155" s="205"/>
      <c r="CT155" s="205"/>
      <c r="CU155" s="205"/>
      <c r="CV155" s="205"/>
      <c r="CW155" s="205"/>
      <c r="CX155" s="205"/>
      <c r="CY155" s="205"/>
      <c r="CZ155" s="205"/>
      <c r="DA155" s="206"/>
    </row>
    <row r="156" spans="1:105" ht="14.25" customHeight="1">
      <c r="A156" s="103" t="s">
        <v>93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</row>
    <row r="157" spans="1:105" ht="14.25" customHeight="1">
      <c r="A157" s="141" t="s">
        <v>122</v>
      </c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  <c r="BP157" s="141"/>
      <c r="BQ157" s="141"/>
      <c r="BR157" s="141"/>
      <c r="BS157" s="141"/>
      <c r="BT157" s="141"/>
      <c r="BU157" s="141"/>
      <c r="BV157" s="141"/>
      <c r="BW157" s="141"/>
      <c r="BX157" s="141"/>
      <c r="BY157" s="141"/>
      <c r="BZ157" s="141"/>
      <c r="CA157" s="141"/>
      <c r="CB157" s="141"/>
      <c r="CC157" s="141"/>
      <c r="CD157" s="141"/>
      <c r="CE157" s="141"/>
      <c r="CF157" s="141"/>
      <c r="CG157" s="141"/>
      <c r="CH157" s="141"/>
      <c r="CI157" s="141"/>
      <c r="CJ157" s="141"/>
      <c r="CK157" s="141"/>
      <c r="CL157" s="141"/>
      <c r="CM157" s="141"/>
      <c r="CN157" s="141"/>
      <c r="CO157" s="141"/>
      <c r="CP157" s="141"/>
      <c r="CQ157" s="141"/>
      <c r="CR157" s="141"/>
      <c r="CS157" s="141"/>
      <c r="CT157" s="141"/>
      <c r="CU157" s="141"/>
      <c r="CV157" s="141"/>
      <c r="CW157" s="141"/>
      <c r="CX157" s="141"/>
      <c r="CY157" s="141"/>
      <c r="CZ157" s="141"/>
      <c r="DA157" s="141"/>
    </row>
    <row r="158" ht="14.25" customHeight="1"/>
    <row r="159" spans="1:105" ht="14.25" customHeight="1">
      <c r="A159" s="138" t="s">
        <v>0</v>
      </c>
      <c r="B159" s="139"/>
      <c r="C159" s="139"/>
      <c r="D159" s="139"/>
      <c r="E159" s="139"/>
      <c r="F159" s="139"/>
      <c r="G159" s="139"/>
      <c r="H159" s="140"/>
      <c r="I159" s="138" t="s">
        <v>1</v>
      </c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40"/>
      <c r="AT159" s="138" t="s">
        <v>18</v>
      </c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40"/>
      <c r="BI159" s="138" t="s">
        <v>47</v>
      </c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40"/>
      <c r="CA159" s="138" t="s">
        <v>2</v>
      </c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40"/>
    </row>
    <row r="160" spans="1:105" ht="14.25" customHeight="1">
      <c r="A160" s="97">
        <v>1</v>
      </c>
      <c r="B160" s="98"/>
      <c r="C160" s="98"/>
      <c r="D160" s="98"/>
      <c r="E160" s="98"/>
      <c r="F160" s="98"/>
      <c r="G160" s="98"/>
      <c r="H160" s="99"/>
      <c r="I160" s="97">
        <v>2</v>
      </c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9"/>
      <c r="AT160" s="97">
        <v>3</v>
      </c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9"/>
      <c r="BI160" s="97">
        <v>4</v>
      </c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9"/>
      <c r="CA160" s="97">
        <v>5</v>
      </c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9"/>
    </row>
    <row r="161" spans="1:105" ht="14.25" customHeight="1">
      <c r="A161" s="174">
        <v>1</v>
      </c>
      <c r="B161" s="175"/>
      <c r="C161" s="175"/>
      <c r="D161" s="175"/>
      <c r="E161" s="175"/>
      <c r="F161" s="175"/>
      <c r="G161" s="175"/>
      <c r="H161" s="176"/>
      <c r="I161" s="135" t="s">
        <v>74</v>
      </c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7"/>
      <c r="AT161" s="117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9"/>
      <c r="BI161" s="117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  <c r="BV161" s="118"/>
      <c r="BW161" s="118"/>
      <c r="BX161" s="118"/>
      <c r="BY161" s="118"/>
      <c r="BZ161" s="119"/>
      <c r="CA161" s="117"/>
      <c r="CB161" s="118"/>
      <c r="CC161" s="118"/>
      <c r="CD161" s="118"/>
      <c r="CE161" s="118"/>
      <c r="CF161" s="118"/>
      <c r="CG161" s="118"/>
      <c r="CH161" s="118"/>
      <c r="CI161" s="118"/>
      <c r="CJ161" s="118"/>
      <c r="CK161" s="118"/>
      <c r="CL161" s="118"/>
      <c r="CM161" s="118"/>
      <c r="CN161" s="118"/>
      <c r="CO161" s="118"/>
      <c r="CP161" s="118"/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9"/>
    </row>
    <row r="162" spans="1:105" ht="14.25" customHeight="1">
      <c r="A162" s="174"/>
      <c r="B162" s="175"/>
      <c r="C162" s="175"/>
      <c r="D162" s="175"/>
      <c r="E162" s="175"/>
      <c r="F162" s="175"/>
      <c r="G162" s="175"/>
      <c r="H162" s="176"/>
      <c r="I162" s="135" t="s">
        <v>62</v>
      </c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7"/>
      <c r="AT162" s="191"/>
      <c r="AU162" s="182"/>
      <c r="AV162" s="182"/>
      <c r="AW162" s="182"/>
      <c r="AX162" s="182"/>
      <c r="AY162" s="182"/>
      <c r="AZ162" s="182"/>
      <c r="BA162" s="182"/>
      <c r="BB162" s="182"/>
      <c r="BC162" s="182"/>
      <c r="BD162" s="182"/>
      <c r="BE162" s="182"/>
      <c r="BF162" s="182"/>
      <c r="BG162" s="182"/>
      <c r="BH162" s="183"/>
      <c r="BI162" s="191"/>
      <c r="BJ162" s="182"/>
      <c r="BK162" s="182"/>
      <c r="BL162" s="182"/>
      <c r="BM162" s="182"/>
      <c r="BN162" s="182"/>
      <c r="BO162" s="182"/>
      <c r="BP162" s="182"/>
      <c r="BQ162" s="182"/>
      <c r="BR162" s="182"/>
      <c r="BS162" s="182"/>
      <c r="BT162" s="182"/>
      <c r="BU162" s="182"/>
      <c r="BV162" s="182"/>
      <c r="BW162" s="182"/>
      <c r="BX162" s="182"/>
      <c r="BY162" s="182"/>
      <c r="BZ162" s="183"/>
      <c r="CA162" s="191"/>
      <c r="CB162" s="182"/>
      <c r="CC162" s="182"/>
      <c r="CD162" s="182"/>
      <c r="CE162" s="182"/>
      <c r="CF162" s="182"/>
      <c r="CG162" s="182"/>
      <c r="CH162" s="182"/>
      <c r="CI162" s="182"/>
      <c r="CJ162" s="182"/>
      <c r="CK162" s="182"/>
      <c r="CL162" s="182"/>
      <c r="CM162" s="182"/>
      <c r="CN162" s="182"/>
      <c r="CO162" s="182"/>
      <c r="CP162" s="182"/>
      <c r="CQ162" s="182"/>
      <c r="CR162" s="182"/>
      <c r="CS162" s="182"/>
      <c r="CT162" s="182"/>
      <c r="CU162" s="182"/>
      <c r="CV162" s="182"/>
      <c r="CW162" s="182"/>
      <c r="CX162" s="182"/>
      <c r="CY162" s="182"/>
      <c r="CZ162" s="182"/>
      <c r="DA162" s="183"/>
    </row>
    <row r="163" spans="1:105" ht="14.25" customHeight="1">
      <c r="A163" s="174"/>
      <c r="B163" s="175"/>
      <c r="C163" s="175"/>
      <c r="D163" s="175"/>
      <c r="E163" s="175"/>
      <c r="F163" s="175"/>
      <c r="G163" s="175"/>
      <c r="H163" s="176"/>
      <c r="I163" s="135" t="s">
        <v>108</v>
      </c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7"/>
      <c r="AT163" s="117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9"/>
      <c r="BI163" s="117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  <c r="BV163" s="118"/>
      <c r="BW163" s="118"/>
      <c r="BX163" s="118"/>
      <c r="BY163" s="118"/>
      <c r="BZ163" s="119"/>
      <c r="CA163" s="117"/>
      <c r="CB163" s="118"/>
      <c r="CC163" s="118"/>
      <c r="CD163" s="118"/>
      <c r="CE163" s="118"/>
      <c r="CF163" s="118"/>
      <c r="CG163" s="118"/>
      <c r="CH163" s="118"/>
      <c r="CI163" s="118"/>
      <c r="CJ163" s="118"/>
      <c r="CK163" s="118"/>
      <c r="CL163" s="118"/>
      <c r="CM163" s="118"/>
      <c r="CN163" s="118"/>
      <c r="CO163" s="118"/>
      <c r="CP163" s="118"/>
      <c r="CQ163" s="118"/>
      <c r="CR163" s="118"/>
      <c r="CS163" s="118"/>
      <c r="CT163" s="118"/>
      <c r="CU163" s="118"/>
      <c r="CV163" s="118"/>
      <c r="CW163" s="118"/>
      <c r="CX163" s="118"/>
      <c r="CY163" s="118"/>
      <c r="CZ163" s="118"/>
      <c r="DA163" s="119"/>
    </row>
    <row r="164" spans="1:105" ht="14.25" customHeight="1">
      <c r="A164" s="174"/>
      <c r="B164" s="175"/>
      <c r="C164" s="175"/>
      <c r="D164" s="175"/>
      <c r="E164" s="175"/>
      <c r="F164" s="175"/>
      <c r="G164" s="175"/>
      <c r="H164" s="176"/>
      <c r="I164" s="135" t="s">
        <v>109</v>
      </c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7"/>
      <c r="AT164" s="117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9"/>
      <c r="BI164" s="117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  <c r="BV164" s="118"/>
      <c r="BW164" s="118"/>
      <c r="BX164" s="118"/>
      <c r="BY164" s="118"/>
      <c r="BZ164" s="119"/>
      <c r="CA164" s="117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9"/>
    </row>
    <row r="165" spans="1:105" ht="14.25" customHeight="1">
      <c r="A165" s="174"/>
      <c r="B165" s="175"/>
      <c r="C165" s="175"/>
      <c r="D165" s="175"/>
      <c r="E165" s="175"/>
      <c r="F165" s="175"/>
      <c r="G165" s="175"/>
      <c r="H165" s="176"/>
      <c r="I165" s="135" t="s">
        <v>120</v>
      </c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7"/>
      <c r="AT165" s="117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9"/>
      <c r="BI165" s="117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  <c r="BV165" s="118"/>
      <c r="BW165" s="118"/>
      <c r="BX165" s="118"/>
      <c r="BY165" s="118"/>
      <c r="BZ165" s="119"/>
      <c r="CA165" s="117">
        <v>0</v>
      </c>
      <c r="CB165" s="118"/>
      <c r="CC165" s="118"/>
      <c r="CD165" s="118"/>
      <c r="CE165" s="118"/>
      <c r="CF165" s="118"/>
      <c r="CG165" s="118"/>
      <c r="CH165" s="118"/>
      <c r="CI165" s="118"/>
      <c r="CJ165" s="118"/>
      <c r="CK165" s="118"/>
      <c r="CL165" s="118"/>
      <c r="CM165" s="118"/>
      <c r="CN165" s="118"/>
      <c r="CO165" s="118"/>
      <c r="CP165" s="118"/>
      <c r="CQ165" s="118"/>
      <c r="CR165" s="118"/>
      <c r="CS165" s="118"/>
      <c r="CT165" s="118"/>
      <c r="CU165" s="118"/>
      <c r="CV165" s="118"/>
      <c r="CW165" s="118"/>
      <c r="CX165" s="118"/>
      <c r="CY165" s="118"/>
      <c r="CZ165" s="118"/>
      <c r="DA165" s="119"/>
    </row>
    <row r="166" spans="1:105" ht="14.25" customHeight="1">
      <c r="A166" s="10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34"/>
      <c r="BJ166" s="24" t="s">
        <v>35</v>
      </c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31"/>
      <c r="CA166" s="192">
        <f>CA163+CA164+CA165</f>
        <v>0</v>
      </c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  <c r="CW166" s="101"/>
      <c r="CX166" s="101"/>
      <c r="CY166" s="101"/>
      <c r="CZ166" s="101"/>
      <c r="DA166" s="102"/>
    </row>
    <row r="167" spans="39:105" ht="14.25" customHeight="1">
      <c r="AM167" s="103" t="s">
        <v>124</v>
      </c>
      <c r="AN167" s="190"/>
      <c r="AO167" s="190"/>
      <c r="AP167" s="190"/>
      <c r="AQ167" s="190"/>
      <c r="AR167" s="190"/>
      <c r="AS167" s="190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3">
        <f>CA166</f>
        <v>0</v>
      </c>
      <c r="CB167" s="193"/>
      <c r="CC167" s="193"/>
      <c r="CD167" s="193"/>
      <c r="CE167" s="193"/>
      <c r="CF167" s="193"/>
      <c r="CG167" s="193"/>
      <c r="CH167" s="193"/>
      <c r="CI167" s="193"/>
      <c r="CJ167" s="193"/>
      <c r="CK167" s="193"/>
      <c r="CL167" s="193"/>
      <c r="CM167" s="193"/>
      <c r="CN167" s="193"/>
      <c r="CO167" s="193"/>
      <c r="CP167" s="193"/>
      <c r="CQ167" s="193"/>
      <c r="CR167" s="193"/>
      <c r="CS167" s="193"/>
      <c r="CT167" s="193"/>
      <c r="CU167" s="193"/>
      <c r="CV167" s="193"/>
      <c r="CW167" s="193"/>
      <c r="CX167" s="193"/>
      <c r="CY167" s="193"/>
      <c r="CZ167" s="193"/>
      <c r="DA167" s="193"/>
    </row>
    <row r="168" spans="1:105" ht="14.25" customHeight="1">
      <c r="A168" s="103" t="s">
        <v>96</v>
      </c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3"/>
      <c r="CS168" s="103"/>
      <c r="CT168" s="103"/>
      <c r="CU168" s="103"/>
      <c r="CV168" s="103"/>
      <c r="CW168" s="103"/>
      <c r="CX168" s="103"/>
      <c r="CY168" s="103"/>
      <c r="CZ168" s="103"/>
      <c r="DA168" s="103"/>
    </row>
    <row r="169" ht="14.25" customHeight="1"/>
    <row r="170" spans="1:105" ht="14.25" customHeight="1">
      <c r="A170" s="138" t="s">
        <v>0</v>
      </c>
      <c r="B170" s="139"/>
      <c r="C170" s="139"/>
      <c r="D170" s="139"/>
      <c r="E170" s="139"/>
      <c r="F170" s="139"/>
      <c r="G170" s="140"/>
      <c r="H170" s="138" t="s">
        <v>1</v>
      </c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40"/>
      <c r="AK170" s="138" t="s">
        <v>8</v>
      </c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40"/>
      <c r="AX170" s="138" t="s">
        <v>18</v>
      </c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40"/>
      <c r="BL170" s="138" t="s">
        <v>75</v>
      </c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40"/>
      <c r="CA170" s="150" t="s">
        <v>19</v>
      </c>
      <c r="CB170" s="150"/>
      <c r="CC170" s="150"/>
      <c r="CD170" s="150"/>
      <c r="CE170" s="150"/>
      <c r="CF170" s="150"/>
      <c r="CG170" s="150"/>
      <c r="CH170" s="150"/>
      <c r="CI170" s="150"/>
      <c r="CJ170" s="150"/>
      <c r="CK170" s="150"/>
      <c r="CL170" s="150"/>
      <c r="CM170" s="150"/>
      <c r="CN170" s="150"/>
      <c r="CO170" s="150"/>
      <c r="CP170" s="150"/>
      <c r="CQ170" s="150"/>
      <c r="CR170" s="150"/>
      <c r="CS170" s="150"/>
      <c r="CT170" s="150"/>
      <c r="CU170" s="150"/>
      <c r="CV170" s="150"/>
      <c r="CW170" s="150"/>
      <c r="CX170" s="150"/>
      <c r="CY170" s="150"/>
      <c r="CZ170" s="150"/>
      <c r="DA170" s="150"/>
    </row>
    <row r="171" spans="1:105" ht="14.25" customHeight="1">
      <c r="A171" s="316">
        <v>1</v>
      </c>
      <c r="B171" s="317"/>
      <c r="C171" s="317"/>
      <c r="D171" s="317"/>
      <c r="E171" s="317"/>
      <c r="F171" s="317"/>
      <c r="G171" s="318"/>
      <c r="H171" s="316">
        <v>2</v>
      </c>
      <c r="I171" s="317"/>
      <c r="J171" s="317"/>
      <c r="K171" s="317"/>
      <c r="L171" s="317"/>
      <c r="M171" s="317"/>
      <c r="N171" s="317"/>
      <c r="O171" s="317"/>
      <c r="P171" s="317"/>
      <c r="Q171" s="317"/>
      <c r="R171" s="317"/>
      <c r="S171" s="317"/>
      <c r="T171" s="317"/>
      <c r="U171" s="317"/>
      <c r="V171" s="317"/>
      <c r="W171" s="317"/>
      <c r="X171" s="317"/>
      <c r="Y171" s="317"/>
      <c r="Z171" s="317"/>
      <c r="AA171" s="317"/>
      <c r="AB171" s="317"/>
      <c r="AC171" s="317"/>
      <c r="AD171" s="317"/>
      <c r="AE171" s="317"/>
      <c r="AF171" s="317"/>
      <c r="AG171" s="317"/>
      <c r="AH171" s="317"/>
      <c r="AI171" s="317"/>
      <c r="AJ171" s="318"/>
      <c r="AK171" s="316">
        <v>3</v>
      </c>
      <c r="AL171" s="317"/>
      <c r="AM171" s="317"/>
      <c r="AN171" s="317"/>
      <c r="AO171" s="317"/>
      <c r="AP171" s="317"/>
      <c r="AQ171" s="317"/>
      <c r="AR171" s="317"/>
      <c r="AS171" s="317"/>
      <c r="AT171" s="317"/>
      <c r="AU171" s="317"/>
      <c r="AV171" s="317"/>
      <c r="AW171" s="318"/>
      <c r="AX171" s="316">
        <v>4</v>
      </c>
      <c r="AY171" s="317"/>
      <c r="AZ171" s="317"/>
      <c r="BA171" s="317"/>
      <c r="BB171" s="317"/>
      <c r="BC171" s="317"/>
      <c r="BD171" s="317"/>
      <c r="BE171" s="317"/>
      <c r="BF171" s="317"/>
      <c r="BG171" s="317"/>
      <c r="BH171" s="317"/>
      <c r="BI171" s="317"/>
      <c r="BJ171" s="317"/>
      <c r="BK171" s="318"/>
      <c r="BL171" s="316">
        <v>5</v>
      </c>
      <c r="BM171" s="317"/>
      <c r="BN171" s="317"/>
      <c r="BO171" s="317"/>
      <c r="BP171" s="317"/>
      <c r="BQ171" s="317"/>
      <c r="BR171" s="317"/>
      <c r="BS171" s="317"/>
      <c r="BT171" s="317"/>
      <c r="BU171" s="317"/>
      <c r="BV171" s="317"/>
      <c r="BW171" s="317"/>
      <c r="BX171" s="317"/>
      <c r="BY171" s="317"/>
      <c r="BZ171" s="318"/>
      <c r="CA171" s="319">
        <v>6</v>
      </c>
      <c r="CB171" s="319"/>
      <c r="CC171" s="319"/>
      <c r="CD171" s="319"/>
      <c r="CE171" s="319"/>
      <c r="CF171" s="319"/>
      <c r="CG171" s="319"/>
      <c r="CH171" s="319"/>
      <c r="CI171" s="319"/>
      <c r="CJ171" s="319"/>
      <c r="CK171" s="319"/>
      <c r="CL171" s="319"/>
      <c r="CM171" s="319"/>
      <c r="CN171" s="319"/>
      <c r="CO171" s="319"/>
      <c r="CP171" s="319"/>
      <c r="CQ171" s="319"/>
      <c r="CR171" s="319"/>
      <c r="CS171" s="319"/>
      <c r="CT171" s="319"/>
      <c r="CU171" s="319"/>
      <c r="CV171" s="319"/>
      <c r="CW171" s="319"/>
      <c r="CX171" s="319"/>
      <c r="CY171" s="319"/>
      <c r="CZ171" s="319"/>
      <c r="DA171" s="319"/>
    </row>
    <row r="172" spans="1:105" ht="14.25" customHeight="1">
      <c r="A172" s="48"/>
      <c r="B172" s="49"/>
      <c r="C172" s="49"/>
      <c r="D172" s="49"/>
      <c r="E172" s="49"/>
      <c r="F172" s="49"/>
      <c r="G172" s="50"/>
      <c r="H172" s="228" t="s">
        <v>117</v>
      </c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30"/>
      <c r="AJ172" s="138">
        <v>624</v>
      </c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40"/>
      <c r="AW172" s="97">
        <v>0.061</v>
      </c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9"/>
      <c r="BK172" s="97">
        <v>41967</v>
      </c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9"/>
      <c r="BZ172" s="154">
        <v>4490346</v>
      </c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47"/>
    </row>
    <row r="173" spans="1:105" ht="14.25" customHeight="1">
      <c r="A173" s="174"/>
      <c r="B173" s="175"/>
      <c r="C173" s="175"/>
      <c r="D173" s="175"/>
      <c r="E173" s="175"/>
      <c r="F173" s="175"/>
      <c r="G173" s="176"/>
      <c r="H173" s="135" t="s">
        <v>117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7"/>
      <c r="AK173" s="138">
        <v>624</v>
      </c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40"/>
      <c r="AX173" s="97">
        <v>0.015</v>
      </c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9"/>
      <c r="BL173" s="97">
        <v>76800</v>
      </c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9"/>
      <c r="CA173" s="97">
        <v>236300</v>
      </c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9"/>
    </row>
    <row r="174" spans="1:105" ht="14.25" customHeight="1">
      <c r="A174" s="174"/>
      <c r="B174" s="175"/>
      <c r="C174" s="175"/>
      <c r="D174" s="175"/>
      <c r="E174" s="175"/>
      <c r="F174" s="175"/>
      <c r="G174" s="176"/>
      <c r="H174" s="135" t="s">
        <v>125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7"/>
      <c r="AK174" s="138">
        <v>1313</v>
      </c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40"/>
      <c r="AX174" s="97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9"/>
      <c r="BL174" s="97">
        <v>0.2</v>
      </c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  <c r="BY174" s="98"/>
      <c r="BZ174" s="99"/>
      <c r="CA174" s="329">
        <v>177800</v>
      </c>
      <c r="CB174" s="330"/>
      <c r="CC174" s="330"/>
      <c r="CD174" s="330"/>
      <c r="CE174" s="330"/>
      <c r="CF174" s="330"/>
      <c r="CG174" s="330"/>
      <c r="CH174" s="330"/>
      <c r="CI174" s="330"/>
      <c r="CJ174" s="330"/>
      <c r="CK174" s="330"/>
      <c r="CL174" s="330"/>
      <c r="CM174" s="330"/>
      <c r="CN174" s="330"/>
      <c r="CO174" s="330"/>
      <c r="CP174" s="330"/>
      <c r="CQ174" s="330"/>
      <c r="CR174" s="330"/>
      <c r="CS174" s="330"/>
      <c r="CT174" s="330"/>
      <c r="CU174" s="330"/>
      <c r="CV174" s="330"/>
      <c r="CW174" s="330"/>
      <c r="CX174" s="330"/>
      <c r="CY174" s="330"/>
      <c r="CZ174" s="330"/>
      <c r="DA174" s="331"/>
    </row>
    <row r="175" spans="1:105" ht="14.25" customHeight="1">
      <c r="A175" s="174"/>
      <c r="B175" s="175"/>
      <c r="C175" s="175"/>
      <c r="D175" s="175"/>
      <c r="E175" s="175"/>
      <c r="F175" s="175"/>
      <c r="G175" s="176"/>
      <c r="H175" s="135" t="s">
        <v>123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7"/>
      <c r="AK175" s="138">
        <v>1313</v>
      </c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40"/>
      <c r="AX175" s="97">
        <v>0</v>
      </c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9"/>
      <c r="BL175" s="97">
        <v>0.2</v>
      </c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  <c r="BY175" s="98"/>
      <c r="BZ175" s="99"/>
      <c r="CA175" s="154">
        <v>177800</v>
      </c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</row>
    <row r="176" spans="1:105" ht="14.25" customHeight="1">
      <c r="A176" s="174"/>
      <c r="B176" s="175"/>
      <c r="C176" s="175"/>
      <c r="D176" s="175"/>
      <c r="E176" s="175"/>
      <c r="F176" s="175"/>
      <c r="G176" s="176"/>
      <c r="H176" s="135" t="s">
        <v>172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7"/>
      <c r="AK176" s="138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40"/>
      <c r="AX176" s="97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9"/>
      <c r="BL176" s="97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9"/>
      <c r="CA176" s="154">
        <v>424600</v>
      </c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4"/>
      <c r="CT176" s="154"/>
      <c r="CU176" s="154"/>
      <c r="CV176" s="154"/>
      <c r="CW176" s="154"/>
      <c r="CX176" s="154"/>
      <c r="CY176" s="154"/>
      <c r="CZ176" s="154"/>
      <c r="DA176" s="154"/>
    </row>
    <row r="177" spans="1:105" ht="14.25" customHeight="1">
      <c r="A177" s="174"/>
      <c r="B177" s="175"/>
      <c r="C177" s="175"/>
      <c r="D177" s="175"/>
      <c r="E177" s="175"/>
      <c r="F177" s="175"/>
      <c r="G177" s="176"/>
      <c r="H177" s="135" t="s">
        <v>163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7"/>
      <c r="AK177" s="138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40"/>
      <c r="AX177" s="147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9"/>
      <c r="BL177" s="147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9"/>
      <c r="CA177" s="154">
        <v>227600</v>
      </c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  <c r="CY177" s="154"/>
      <c r="CZ177" s="154"/>
      <c r="DA177" s="154"/>
    </row>
    <row r="178" spans="1:107" ht="14.25" customHeight="1">
      <c r="A178" s="174"/>
      <c r="B178" s="175"/>
      <c r="C178" s="175"/>
      <c r="D178" s="175"/>
      <c r="E178" s="175"/>
      <c r="F178" s="175"/>
      <c r="G178" s="176"/>
      <c r="H178" s="135" t="s">
        <v>110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7"/>
      <c r="AK178" s="138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40"/>
      <c r="AX178" s="147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9"/>
      <c r="BL178" s="97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9"/>
      <c r="CA178" s="154">
        <v>0</v>
      </c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C178" s="64">
        <v>46047176.85</v>
      </c>
    </row>
    <row r="179" spans="1:107" ht="14.25" customHeight="1">
      <c r="A179" s="20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36"/>
      <c r="AH179" s="36"/>
      <c r="AI179" s="36"/>
      <c r="AJ179" s="36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20" t="s">
        <v>35</v>
      </c>
      <c r="BN179" s="10"/>
      <c r="BO179" s="10"/>
      <c r="BP179" s="10"/>
      <c r="BQ179" s="10"/>
      <c r="BR179" s="10"/>
      <c r="BS179" s="22"/>
      <c r="BT179" s="22"/>
      <c r="BU179" s="22"/>
      <c r="BV179" s="22"/>
      <c r="BW179" s="22"/>
      <c r="BX179" s="22"/>
      <c r="BY179" s="34"/>
      <c r="BZ179" s="23"/>
      <c r="CA179" s="328">
        <f>SUM(CA173:CA178)+BZ172</f>
        <v>5734446</v>
      </c>
      <c r="CB179" s="328"/>
      <c r="CC179" s="328"/>
      <c r="CD179" s="328"/>
      <c r="CE179" s="328"/>
      <c r="CF179" s="328"/>
      <c r="CG179" s="328"/>
      <c r="CH179" s="328"/>
      <c r="CI179" s="328"/>
      <c r="CJ179" s="328"/>
      <c r="CK179" s="328"/>
      <c r="CL179" s="328"/>
      <c r="CM179" s="328"/>
      <c r="CN179" s="328"/>
      <c r="CO179" s="328"/>
      <c r="CP179" s="328"/>
      <c r="CQ179" s="328"/>
      <c r="CR179" s="328"/>
      <c r="CS179" s="328"/>
      <c r="CT179" s="328"/>
      <c r="CU179" s="328"/>
      <c r="CV179" s="328"/>
      <c r="CW179" s="328"/>
      <c r="CX179" s="328"/>
      <c r="CY179" s="328"/>
      <c r="CZ179" s="328"/>
      <c r="DA179" s="328"/>
      <c r="DC179" s="77">
        <f>DC178-CA180</f>
        <v>-10248137.79</v>
      </c>
    </row>
    <row r="180" spans="65:108" ht="14.25" customHeight="1">
      <c r="BM180" s="320" t="s">
        <v>92</v>
      </c>
      <c r="BN180" s="321"/>
      <c r="BO180" s="321"/>
      <c r="BP180" s="321"/>
      <c r="BQ180" s="321"/>
      <c r="BR180" s="321"/>
      <c r="BS180" s="321"/>
      <c r="BT180" s="321"/>
      <c r="BU180" s="321"/>
      <c r="BV180" s="321"/>
      <c r="BW180" s="321"/>
      <c r="BX180" s="321"/>
      <c r="BY180" s="321"/>
      <c r="BZ180" s="322"/>
      <c r="CA180" s="312">
        <f>CA24+CM46+CH63+CI68+CA76+CD83+CA93+CA120+CD147+CA167+CA179+CA155</f>
        <v>56295314.64</v>
      </c>
      <c r="CB180" s="312"/>
      <c r="CC180" s="312"/>
      <c r="CD180" s="312"/>
      <c r="CE180" s="312"/>
      <c r="CF180" s="312"/>
      <c r="CG180" s="312"/>
      <c r="CH180" s="312"/>
      <c r="CI180" s="312"/>
      <c r="CJ180" s="312"/>
      <c r="CK180" s="312"/>
      <c r="CL180" s="312"/>
      <c r="CM180" s="312"/>
      <c r="CN180" s="312"/>
      <c r="CO180" s="312"/>
      <c r="CP180" s="312"/>
      <c r="CQ180" s="312"/>
      <c r="CR180" s="312"/>
      <c r="CS180" s="312"/>
      <c r="CT180" s="312"/>
      <c r="CU180" s="312"/>
      <c r="CV180" s="312"/>
      <c r="CW180" s="312"/>
      <c r="CX180" s="312"/>
      <c r="CY180" s="312"/>
      <c r="CZ180" s="312"/>
      <c r="DA180" s="312"/>
      <c r="DC180" s="75"/>
      <c r="DD180" s="54"/>
    </row>
    <row r="181" ht="13.5" customHeight="1"/>
    <row r="182" spans="4:107" ht="13.5" customHeight="1">
      <c r="D182" s="327" t="s">
        <v>216</v>
      </c>
      <c r="E182" s="327"/>
      <c r="F182" s="327"/>
      <c r="G182" s="327"/>
      <c r="H182" s="327"/>
      <c r="I182" s="327"/>
      <c r="J182" s="327"/>
      <c r="K182" s="327"/>
      <c r="L182" s="327"/>
      <c r="M182" s="327"/>
      <c r="N182" s="327"/>
      <c r="O182" s="327"/>
      <c r="P182" s="327"/>
      <c r="Q182" s="327"/>
      <c r="R182" s="327"/>
      <c r="S182" s="327"/>
      <c r="T182" s="327"/>
      <c r="U182" s="327"/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  <c r="AT182" s="327"/>
      <c r="AU182" s="327"/>
      <c r="AV182" s="327"/>
      <c r="AW182" s="327"/>
      <c r="AX182" s="327"/>
      <c r="AY182" s="327"/>
      <c r="AZ182" s="327"/>
      <c r="BA182" s="327"/>
      <c r="BB182" s="327"/>
      <c r="BC182" s="327"/>
      <c r="BD182" s="327"/>
      <c r="BE182" s="327"/>
      <c r="BF182" s="327"/>
      <c r="BG182" s="327"/>
      <c r="BH182" s="327"/>
      <c r="BI182" s="327"/>
      <c r="BJ182" s="327"/>
      <c r="BK182" s="327"/>
      <c r="BL182" s="327"/>
      <c r="BM182" s="327"/>
      <c r="BN182" s="327"/>
      <c r="BO182" s="327"/>
      <c r="BP182" s="327"/>
      <c r="BQ182" s="327"/>
      <c r="BR182" s="327"/>
      <c r="BS182" s="327"/>
      <c r="BT182" s="327"/>
      <c r="BU182" s="327"/>
      <c r="BV182" s="327"/>
      <c r="BW182" s="327"/>
      <c r="BX182" s="327"/>
      <c r="BY182" s="327"/>
      <c r="BZ182" s="327"/>
      <c r="CA182" s="327"/>
      <c r="CB182" s="327"/>
      <c r="CC182" s="327"/>
      <c r="CD182" s="327"/>
      <c r="CE182" s="327"/>
      <c r="CF182" s="327"/>
      <c r="CG182" s="327"/>
      <c r="CH182" s="327"/>
      <c r="CI182" s="327"/>
      <c r="CJ182" s="327"/>
      <c r="CK182" s="327"/>
      <c r="CL182" s="327"/>
      <c r="CM182" s="327"/>
      <c r="CN182" s="327"/>
      <c r="CO182" s="327"/>
      <c r="CP182" s="327"/>
      <c r="CQ182" s="327"/>
      <c r="CR182" s="327"/>
      <c r="CS182" s="327"/>
      <c r="CT182" s="327"/>
      <c r="CU182" s="327"/>
      <c r="CV182" s="327"/>
      <c r="CW182" s="327"/>
      <c r="CX182" s="327"/>
      <c r="CY182" s="327"/>
      <c r="CZ182" s="327"/>
      <c r="DA182" s="327"/>
      <c r="DC182" s="77"/>
    </row>
    <row r="183" ht="13.5" customHeight="1"/>
    <row r="184" spans="4:105" ht="13.5" customHeight="1">
      <c r="D184" s="327" t="s">
        <v>217</v>
      </c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  <c r="P184" s="327"/>
      <c r="Q184" s="327"/>
      <c r="R184" s="327"/>
      <c r="S184" s="327"/>
      <c r="T184" s="327"/>
      <c r="U184" s="327"/>
      <c r="V184" s="327"/>
      <c r="W184" s="327"/>
      <c r="X184" s="327"/>
      <c r="Y184" s="327"/>
      <c r="Z184" s="327"/>
      <c r="AA184" s="327"/>
      <c r="AB184" s="327"/>
      <c r="AC184" s="327"/>
      <c r="AD184" s="327"/>
      <c r="AE184" s="327"/>
      <c r="AF184" s="327"/>
      <c r="AG184" s="327"/>
      <c r="AH184" s="327"/>
      <c r="AI184" s="327"/>
      <c r="AJ184" s="327"/>
      <c r="AK184" s="327"/>
      <c r="AL184" s="327"/>
      <c r="AM184" s="327"/>
      <c r="AN184" s="327"/>
      <c r="AO184" s="327"/>
      <c r="AP184" s="327"/>
      <c r="AQ184" s="327"/>
      <c r="AR184" s="327"/>
      <c r="AS184" s="327"/>
      <c r="AT184" s="327"/>
      <c r="AU184" s="327"/>
      <c r="AV184" s="327"/>
      <c r="AW184" s="327"/>
      <c r="AX184" s="327"/>
      <c r="AY184" s="327"/>
      <c r="AZ184" s="327"/>
      <c r="BA184" s="327"/>
      <c r="BB184" s="327"/>
      <c r="BC184" s="327"/>
      <c r="BD184" s="327"/>
      <c r="BE184" s="327"/>
      <c r="BF184" s="327"/>
      <c r="BG184" s="327"/>
      <c r="BH184" s="327"/>
      <c r="BI184" s="327"/>
      <c r="BJ184" s="327"/>
      <c r="BK184" s="327"/>
      <c r="BL184" s="327"/>
      <c r="BM184" s="327"/>
      <c r="BN184" s="327"/>
      <c r="BO184" s="327"/>
      <c r="BP184" s="327"/>
      <c r="BQ184" s="327"/>
      <c r="BR184" s="327"/>
      <c r="BS184" s="327"/>
      <c r="BT184" s="327"/>
      <c r="BU184" s="327"/>
      <c r="BV184" s="327"/>
      <c r="BW184" s="327"/>
      <c r="BX184" s="327"/>
      <c r="BY184" s="327"/>
      <c r="BZ184" s="327"/>
      <c r="CA184" s="327"/>
      <c r="CB184" s="327"/>
      <c r="CC184" s="327"/>
      <c r="CD184" s="327"/>
      <c r="CE184" s="327"/>
      <c r="CF184" s="327"/>
      <c r="CG184" s="327"/>
      <c r="CH184" s="327"/>
      <c r="CI184" s="327"/>
      <c r="CJ184" s="327"/>
      <c r="CK184" s="327"/>
      <c r="CL184" s="327"/>
      <c r="CM184" s="327"/>
      <c r="CN184" s="327"/>
      <c r="CO184" s="327"/>
      <c r="CP184" s="327"/>
      <c r="CQ184" s="327"/>
      <c r="CR184" s="327"/>
      <c r="CS184" s="327"/>
      <c r="CT184" s="327"/>
      <c r="CU184" s="327"/>
      <c r="CV184" s="327"/>
      <c r="CW184" s="327"/>
      <c r="CX184" s="327"/>
      <c r="CY184" s="327"/>
      <c r="CZ184" s="327"/>
      <c r="DA184" s="327"/>
    </row>
    <row r="185" ht="13.5" customHeight="1"/>
  </sheetData>
  <sheetProtection/>
  <mergeCells count="627">
    <mergeCell ref="CA179:DA179"/>
    <mergeCell ref="BM180:BZ180"/>
    <mergeCell ref="CA180:DA180"/>
    <mergeCell ref="D182:DA182"/>
    <mergeCell ref="D184:DA184"/>
    <mergeCell ref="A178:G178"/>
    <mergeCell ref="H178:AJ178"/>
    <mergeCell ref="AK178:AW178"/>
    <mergeCell ref="AX178:BK178"/>
    <mergeCell ref="BL178:BZ178"/>
    <mergeCell ref="CA178:DA178"/>
    <mergeCell ref="A177:G177"/>
    <mergeCell ref="H177:AJ177"/>
    <mergeCell ref="AK177:AW177"/>
    <mergeCell ref="AX177:BK177"/>
    <mergeCell ref="BL177:BZ177"/>
    <mergeCell ref="CA177:DA177"/>
    <mergeCell ref="A176:G176"/>
    <mergeCell ref="H176:AJ176"/>
    <mergeCell ref="AK176:AW176"/>
    <mergeCell ref="AX176:BK176"/>
    <mergeCell ref="BL176:BZ176"/>
    <mergeCell ref="CA176:DA176"/>
    <mergeCell ref="A175:G175"/>
    <mergeCell ref="H175:AJ175"/>
    <mergeCell ref="AK175:AW175"/>
    <mergeCell ref="AX175:BK175"/>
    <mergeCell ref="BL175:BZ175"/>
    <mergeCell ref="CA175:DA175"/>
    <mergeCell ref="CA173:DA173"/>
    <mergeCell ref="A174:G174"/>
    <mergeCell ref="H174:AJ174"/>
    <mergeCell ref="AK174:AW174"/>
    <mergeCell ref="AX174:BK174"/>
    <mergeCell ref="BL174:BZ174"/>
    <mergeCell ref="CA174:DA174"/>
    <mergeCell ref="H172:AI172"/>
    <mergeCell ref="AJ172:AV172"/>
    <mergeCell ref="AW172:BJ172"/>
    <mergeCell ref="BK172:BY172"/>
    <mergeCell ref="BZ172:CZ172"/>
    <mergeCell ref="A173:G173"/>
    <mergeCell ref="H173:AJ173"/>
    <mergeCell ref="AK173:AW173"/>
    <mergeCell ref="AX173:BK173"/>
    <mergeCell ref="BL173:BZ173"/>
    <mergeCell ref="A171:G171"/>
    <mergeCell ref="H171:AJ171"/>
    <mergeCell ref="AK171:AW171"/>
    <mergeCell ref="AX171:BK171"/>
    <mergeCell ref="BL171:BZ171"/>
    <mergeCell ref="CA171:DA171"/>
    <mergeCell ref="CA166:DA166"/>
    <mergeCell ref="AM167:BZ167"/>
    <mergeCell ref="CA167:DA167"/>
    <mergeCell ref="A168:DA168"/>
    <mergeCell ref="A170:G170"/>
    <mergeCell ref="H170:AJ170"/>
    <mergeCell ref="AK170:AW170"/>
    <mergeCell ref="AX170:BK170"/>
    <mergeCell ref="BL170:BZ170"/>
    <mergeCell ref="CA170:DA170"/>
    <mergeCell ref="A164:H164"/>
    <mergeCell ref="I164:AS164"/>
    <mergeCell ref="AT164:BH164"/>
    <mergeCell ref="BI164:BZ164"/>
    <mergeCell ref="CA164:DA164"/>
    <mergeCell ref="A165:H165"/>
    <mergeCell ref="I165:AS165"/>
    <mergeCell ref="AT165:BH165"/>
    <mergeCell ref="BI165:BZ165"/>
    <mergeCell ref="CA165:DA165"/>
    <mergeCell ref="A162:H162"/>
    <mergeCell ref="I162:AS162"/>
    <mergeCell ref="AT162:BH162"/>
    <mergeCell ref="BI162:BZ162"/>
    <mergeCell ref="CA162:DA162"/>
    <mergeCell ref="A163:H163"/>
    <mergeCell ref="I163:AS163"/>
    <mergeCell ref="AT163:BH163"/>
    <mergeCell ref="BI163:BZ163"/>
    <mergeCell ref="CA163:DA163"/>
    <mergeCell ref="A160:H160"/>
    <mergeCell ref="I160:AS160"/>
    <mergeCell ref="AT160:BH160"/>
    <mergeCell ref="BI160:BZ160"/>
    <mergeCell ref="CA160:DA160"/>
    <mergeCell ref="A161:H161"/>
    <mergeCell ref="I161:AS161"/>
    <mergeCell ref="AT161:BH161"/>
    <mergeCell ref="BI161:BZ161"/>
    <mergeCell ref="CA161:DA161"/>
    <mergeCell ref="A156:DA156"/>
    <mergeCell ref="A157:DA157"/>
    <mergeCell ref="A159:H159"/>
    <mergeCell ref="I159:AS159"/>
    <mergeCell ref="AT159:BH159"/>
    <mergeCell ref="BI159:BZ159"/>
    <mergeCell ref="CA159:DA159"/>
    <mergeCell ref="A154:F154"/>
    <mergeCell ref="G154:AS154"/>
    <mergeCell ref="AT154:BH154"/>
    <mergeCell ref="BI154:BZ154"/>
    <mergeCell ref="CA154:DA154"/>
    <mergeCell ref="CA155:DA155"/>
    <mergeCell ref="A152:F152"/>
    <mergeCell ref="G152:AS152"/>
    <mergeCell ref="AT152:BH152"/>
    <mergeCell ref="BI152:BZ152"/>
    <mergeCell ref="CA152:DA152"/>
    <mergeCell ref="A153:F153"/>
    <mergeCell ref="G153:AS153"/>
    <mergeCell ref="AT153:BH153"/>
    <mergeCell ref="BI153:BZ153"/>
    <mergeCell ref="CA153:DA153"/>
    <mergeCell ref="CD146:DA146"/>
    <mergeCell ref="BO147:BY147"/>
    <mergeCell ref="CD147:DA147"/>
    <mergeCell ref="A149:DA149"/>
    <mergeCell ref="A151:F151"/>
    <mergeCell ref="G151:AS151"/>
    <mergeCell ref="AT151:BH151"/>
    <mergeCell ref="BI151:BZ151"/>
    <mergeCell ref="CA151:DA151"/>
    <mergeCell ref="A144:F144"/>
    <mergeCell ref="G144:CC144"/>
    <mergeCell ref="CD144:DA144"/>
    <mergeCell ref="A145:F145"/>
    <mergeCell ref="G145:CC145"/>
    <mergeCell ref="CD145:DA145"/>
    <mergeCell ref="A142:F142"/>
    <mergeCell ref="G142:CC142"/>
    <mergeCell ref="CD142:DA142"/>
    <mergeCell ref="A143:F143"/>
    <mergeCell ref="G143:CC143"/>
    <mergeCell ref="CD143:DA143"/>
    <mergeCell ref="BQ139:CC139"/>
    <mergeCell ref="CD139:DA139"/>
    <mergeCell ref="A140:F140"/>
    <mergeCell ref="G140:CC140"/>
    <mergeCell ref="CD140:DA140"/>
    <mergeCell ref="A141:F141"/>
    <mergeCell ref="G141:CC141"/>
    <mergeCell ref="CD141:DA141"/>
    <mergeCell ref="CD137:DA137"/>
    <mergeCell ref="A138:F138"/>
    <mergeCell ref="G138:V138"/>
    <mergeCell ref="W138:AJ138"/>
    <mergeCell ref="AK138:AX138"/>
    <mergeCell ref="AY138:BO138"/>
    <mergeCell ref="BP138:CC138"/>
    <mergeCell ref="CD138:DA138"/>
    <mergeCell ref="A137:F137"/>
    <mergeCell ref="G137:V137"/>
    <mergeCell ref="W137:AJ137"/>
    <mergeCell ref="AK137:AX137"/>
    <mergeCell ref="AY137:BO137"/>
    <mergeCell ref="BP137:CC137"/>
    <mergeCell ref="BL134:CC134"/>
    <mergeCell ref="CD134:DA134"/>
    <mergeCell ref="A135:DA135"/>
    <mergeCell ref="A136:F136"/>
    <mergeCell ref="G136:V136"/>
    <mergeCell ref="W136:AJ136"/>
    <mergeCell ref="AK136:AX136"/>
    <mergeCell ref="AY136:BO136"/>
    <mergeCell ref="BP136:CC136"/>
    <mergeCell ref="CD136:DA136"/>
    <mergeCell ref="A132:F132"/>
    <mergeCell ref="G132:AP132"/>
    <mergeCell ref="AQ132:BK132"/>
    <mergeCell ref="BL132:CC132"/>
    <mergeCell ref="CD132:DA132"/>
    <mergeCell ref="A133:F133"/>
    <mergeCell ref="G133:AP133"/>
    <mergeCell ref="AQ133:BK133"/>
    <mergeCell ref="BL133:CC133"/>
    <mergeCell ref="CD133:DA133"/>
    <mergeCell ref="CA129:DA129"/>
    <mergeCell ref="A130:DA130"/>
    <mergeCell ref="A131:F131"/>
    <mergeCell ref="G131:AP131"/>
    <mergeCell ref="AQ131:BK131"/>
    <mergeCell ref="BL131:CC131"/>
    <mergeCell ref="CD131:DA131"/>
    <mergeCell ref="A127:F127"/>
    <mergeCell ref="G127:BZ127"/>
    <mergeCell ref="CA127:DA127"/>
    <mergeCell ref="A128:F128"/>
    <mergeCell ref="G128:BZ128"/>
    <mergeCell ref="CA128:DA128"/>
    <mergeCell ref="A125:F125"/>
    <mergeCell ref="G125:BZ125"/>
    <mergeCell ref="CA125:DA125"/>
    <mergeCell ref="A126:F126"/>
    <mergeCell ref="G126:BZ126"/>
    <mergeCell ref="CA126:DA126"/>
    <mergeCell ref="CA119:DA119"/>
    <mergeCell ref="BP120:BZ120"/>
    <mergeCell ref="CA120:DA120"/>
    <mergeCell ref="A121:DA121"/>
    <mergeCell ref="A122:DA122"/>
    <mergeCell ref="A124:F124"/>
    <mergeCell ref="G124:BZ124"/>
    <mergeCell ref="CA124:DA124"/>
    <mergeCell ref="A117:F117"/>
    <mergeCell ref="G117:AP117"/>
    <mergeCell ref="AQ117:BF117"/>
    <mergeCell ref="BG117:BZ117"/>
    <mergeCell ref="CA117:DA117"/>
    <mergeCell ref="A118:F118"/>
    <mergeCell ref="G118:AP118"/>
    <mergeCell ref="AQ118:BF118"/>
    <mergeCell ref="BG118:BZ118"/>
    <mergeCell ref="CA118:DA118"/>
    <mergeCell ref="A115:F115"/>
    <mergeCell ref="G115:AP115"/>
    <mergeCell ref="AQ115:BF115"/>
    <mergeCell ref="BG115:BZ115"/>
    <mergeCell ref="CA115:DA115"/>
    <mergeCell ref="A116:F116"/>
    <mergeCell ref="G116:AP116"/>
    <mergeCell ref="AQ116:BF116"/>
    <mergeCell ref="BG116:BZ116"/>
    <mergeCell ref="CA116:DA116"/>
    <mergeCell ref="A113:F113"/>
    <mergeCell ref="G113:AP113"/>
    <mergeCell ref="AQ113:BF113"/>
    <mergeCell ref="BG113:BZ113"/>
    <mergeCell ref="CA113:DA113"/>
    <mergeCell ref="A114:F114"/>
    <mergeCell ref="G114:AP114"/>
    <mergeCell ref="AQ114:BF114"/>
    <mergeCell ref="BG114:BZ114"/>
    <mergeCell ref="CA114:DA114"/>
    <mergeCell ref="A111:F111"/>
    <mergeCell ref="G111:AP111"/>
    <mergeCell ref="AQ111:BF111"/>
    <mergeCell ref="BG111:BZ111"/>
    <mergeCell ref="CA111:DA111"/>
    <mergeCell ref="A112:F112"/>
    <mergeCell ref="G112:AP112"/>
    <mergeCell ref="AQ112:BF112"/>
    <mergeCell ref="BG112:BZ112"/>
    <mergeCell ref="CA112:DA112"/>
    <mergeCell ref="BJ109:BZ109"/>
    <mergeCell ref="CA109:DA109"/>
    <mergeCell ref="A110:F110"/>
    <mergeCell ref="G110:AP110"/>
    <mergeCell ref="AQ110:BF110"/>
    <mergeCell ref="BG110:BZ110"/>
    <mergeCell ref="CA110:DA110"/>
    <mergeCell ref="A107:F107"/>
    <mergeCell ref="G107:BI107"/>
    <mergeCell ref="BJ107:BZ107"/>
    <mergeCell ref="CA107:DA107"/>
    <mergeCell ref="A108:F108"/>
    <mergeCell ref="G108:BI108"/>
    <mergeCell ref="BJ108:BZ108"/>
    <mergeCell ref="CA108:DA108"/>
    <mergeCell ref="A105:F105"/>
    <mergeCell ref="G105:BI105"/>
    <mergeCell ref="BJ105:BZ105"/>
    <mergeCell ref="CA105:DA105"/>
    <mergeCell ref="A106:F106"/>
    <mergeCell ref="G106:BI106"/>
    <mergeCell ref="BJ106:BZ106"/>
    <mergeCell ref="CA106:DA106"/>
    <mergeCell ref="BI102:BV102"/>
    <mergeCell ref="BW102:DA102"/>
    <mergeCell ref="A103:DA103"/>
    <mergeCell ref="A104:F104"/>
    <mergeCell ref="G104:BI104"/>
    <mergeCell ref="BJ104:BZ104"/>
    <mergeCell ref="CA104:DA104"/>
    <mergeCell ref="A100:F100"/>
    <mergeCell ref="G100:AR100"/>
    <mergeCell ref="AS100:BV100"/>
    <mergeCell ref="BW100:DA100"/>
    <mergeCell ref="A101:F101"/>
    <mergeCell ref="G101:AR101"/>
    <mergeCell ref="AS101:BV101"/>
    <mergeCell ref="BW101:DA101"/>
    <mergeCell ref="A98:F98"/>
    <mergeCell ref="G98:AR98"/>
    <mergeCell ref="AS98:BV98"/>
    <mergeCell ref="BW98:DA98"/>
    <mergeCell ref="A99:F99"/>
    <mergeCell ref="G99:AR99"/>
    <mergeCell ref="AS99:BV99"/>
    <mergeCell ref="BW99:DA99"/>
    <mergeCell ref="A96:F96"/>
    <mergeCell ref="G96:AR96"/>
    <mergeCell ref="AS96:BV96"/>
    <mergeCell ref="BW96:DA96"/>
    <mergeCell ref="A97:F97"/>
    <mergeCell ref="G97:AR97"/>
    <mergeCell ref="AS97:BV97"/>
    <mergeCell ref="BW97:DA97"/>
    <mergeCell ref="CA92:DA92"/>
    <mergeCell ref="A93:BZ93"/>
    <mergeCell ref="CA93:DA93"/>
    <mergeCell ref="A94:DA94"/>
    <mergeCell ref="A95:F95"/>
    <mergeCell ref="G95:AR95"/>
    <mergeCell ref="AS95:BV95"/>
    <mergeCell ref="BW95:DA95"/>
    <mergeCell ref="A90:F90"/>
    <mergeCell ref="G90:BH90"/>
    <mergeCell ref="BI90:BZ90"/>
    <mergeCell ref="CA90:DA90"/>
    <mergeCell ref="A91:F91"/>
    <mergeCell ref="G91:BH91"/>
    <mergeCell ref="BI91:BZ91"/>
    <mergeCell ref="CA91:DA91"/>
    <mergeCell ref="A88:F88"/>
    <mergeCell ref="G88:BH88"/>
    <mergeCell ref="BI88:BZ88"/>
    <mergeCell ref="CA88:DA88"/>
    <mergeCell ref="A89:F89"/>
    <mergeCell ref="G89:BH89"/>
    <mergeCell ref="BI89:BZ89"/>
    <mergeCell ref="CA89:DA89"/>
    <mergeCell ref="A86:F86"/>
    <mergeCell ref="G86:BH86"/>
    <mergeCell ref="BI86:BZ86"/>
    <mergeCell ref="CA86:DA86"/>
    <mergeCell ref="A87:F87"/>
    <mergeCell ref="G87:BH87"/>
    <mergeCell ref="BI87:BZ87"/>
    <mergeCell ref="CA87:DA87"/>
    <mergeCell ref="CD82:DA82"/>
    <mergeCell ref="BO83:CC83"/>
    <mergeCell ref="CD83:DA83"/>
    <mergeCell ref="A84:DA84"/>
    <mergeCell ref="A85:F85"/>
    <mergeCell ref="G85:BH85"/>
    <mergeCell ref="BI85:BZ85"/>
    <mergeCell ref="CA85:DA85"/>
    <mergeCell ref="A82:F82"/>
    <mergeCell ref="G82:V82"/>
    <mergeCell ref="W82:AJ82"/>
    <mergeCell ref="AK82:AX82"/>
    <mergeCell ref="AY82:BN82"/>
    <mergeCell ref="BO82:CC82"/>
    <mergeCell ref="CD80:DA80"/>
    <mergeCell ref="A81:F81"/>
    <mergeCell ref="G81:V81"/>
    <mergeCell ref="W81:AJ81"/>
    <mergeCell ref="AK81:AX81"/>
    <mergeCell ref="AY81:BN81"/>
    <mergeCell ref="BO81:CC81"/>
    <mergeCell ref="CD81:DA81"/>
    <mergeCell ref="A80:F80"/>
    <mergeCell ref="G80:V80"/>
    <mergeCell ref="W80:AJ80"/>
    <mergeCell ref="AK80:AX80"/>
    <mergeCell ref="AY80:BN80"/>
    <mergeCell ref="BO80:CC80"/>
    <mergeCell ref="BL76:BZ76"/>
    <mergeCell ref="CA76:DA76"/>
    <mergeCell ref="A77:DA77"/>
    <mergeCell ref="A79:F79"/>
    <mergeCell ref="G79:V79"/>
    <mergeCell ref="W79:AJ79"/>
    <mergeCell ref="AK79:AX79"/>
    <mergeCell ref="AY79:BN79"/>
    <mergeCell ref="BO79:CC79"/>
    <mergeCell ref="CD79:DA79"/>
    <mergeCell ref="A75:F75"/>
    <mergeCell ref="G75:AJ75"/>
    <mergeCell ref="AK75:AW75"/>
    <mergeCell ref="AX75:BK75"/>
    <mergeCell ref="BL75:BZ75"/>
    <mergeCell ref="CA75:DA75"/>
    <mergeCell ref="A74:F74"/>
    <mergeCell ref="G74:AJ74"/>
    <mergeCell ref="AK74:AW74"/>
    <mergeCell ref="AX74:BK74"/>
    <mergeCell ref="BL74:BZ74"/>
    <mergeCell ref="CA74:DA74"/>
    <mergeCell ref="A73:F73"/>
    <mergeCell ref="G73:AJ73"/>
    <mergeCell ref="AK73:AW73"/>
    <mergeCell ref="AX73:BK73"/>
    <mergeCell ref="BL73:BZ73"/>
    <mergeCell ref="CA73:DA73"/>
    <mergeCell ref="A72:F72"/>
    <mergeCell ref="G72:AJ72"/>
    <mergeCell ref="AK72:AW72"/>
    <mergeCell ref="AX72:BK72"/>
    <mergeCell ref="BL72:BZ72"/>
    <mergeCell ref="CA72:DA72"/>
    <mergeCell ref="A71:F71"/>
    <mergeCell ref="G71:AJ71"/>
    <mergeCell ref="AK71:AW71"/>
    <mergeCell ref="AX71:BK71"/>
    <mergeCell ref="BL71:BZ71"/>
    <mergeCell ref="CA71:DA71"/>
    <mergeCell ref="CI67:DA67"/>
    <mergeCell ref="BU68:CH68"/>
    <mergeCell ref="CI68:DA68"/>
    <mergeCell ref="A69:DA69"/>
    <mergeCell ref="A70:F70"/>
    <mergeCell ref="G70:AJ70"/>
    <mergeCell ref="AK70:AW70"/>
    <mergeCell ref="AX70:BK70"/>
    <mergeCell ref="BL70:BZ70"/>
    <mergeCell ref="CA70:DA70"/>
    <mergeCell ref="A67:F67"/>
    <mergeCell ref="G67:AB67"/>
    <mergeCell ref="AC67:AS67"/>
    <mergeCell ref="AT67:BC67"/>
    <mergeCell ref="BD67:BT67"/>
    <mergeCell ref="BU67:CH67"/>
    <mergeCell ref="BU65:CH65"/>
    <mergeCell ref="CI65:DA65"/>
    <mergeCell ref="A66:F66"/>
    <mergeCell ref="G66:AB66"/>
    <mergeCell ref="AC66:AS66"/>
    <mergeCell ref="AT66:BC66"/>
    <mergeCell ref="BD66:BT66"/>
    <mergeCell ref="BU66:CH66"/>
    <mergeCell ref="CI66:DA66"/>
    <mergeCell ref="BP62:CG62"/>
    <mergeCell ref="CH62:DA62"/>
    <mergeCell ref="BP63:CG63"/>
    <mergeCell ref="CH63:DA63"/>
    <mergeCell ref="A64:DA64"/>
    <mergeCell ref="A65:F65"/>
    <mergeCell ref="G65:AB65"/>
    <mergeCell ref="AC65:AS65"/>
    <mergeCell ref="AT65:BC65"/>
    <mergeCell ref="BD65:BT65"/>
    <mergeCell ref="A61:F61"/>
    <mergeCell ref="G61:AD61"/>
    <mergeCell ref="AE61:AW61"/>
    <mergeCell ref="AX61:BO61"/>
    <mergeCell ref="BP61:CG61"/>
    <mergeCell ref="CH61:DA61"/>
    <mergeCell ref="A60:F60"/>
    <mergeCell ref="G60:AD60"/>
    <mergeCell ref="AE60:AW60"/>
    <mergeCell ref="AX60:BO60"/>
    <mergeCell ref="BP60:CG60"/>
    <mergeCell ref="CH60:DA60"/>
    <mergeCell ref="CH56:DA56"/>
    <mergeCell ref="BR57:CG57"/>
    <mergeCell ref="CH57:DA57"/>
    <mergeCell ref="A58:DA58"/>
    <mergeCell ref="A59:F59"/>
    <mergeCell ref="G59:AD59"/>
    <mergeCell ref="AE59:AW59"/>
    <mergeCell ref="AX59:BO59"/>
    <mergeCell ref="BP59:CG59"/>
    <mergeCell ref="CH59:DA59"/>
    <mergeCell ref="A56:F56"/>
    <mergeCell ref="G56:AD56"/>
    <mergeCell ref="AE56:AS56"/>
    <mergeCell ref="AT56:BE56"/>
    <mergeCell ref="BF56:BQ56"/>
    <mergeCell ref="BR56:CG56"/>
    <mergeCell ref="CH54:DA54"/>
    <mergeCell ref="A55:F55"/>
    <mergeCell ref="G55:AD55"/>
    <mergeCell ref="AE55:AS55"/>
    <mergeCell ref="AT55:BE55"/>
    <mergeCell ref="BF55:BQ55"/>
    <mergeCell ref="BR55:CG55"/>
    <mergeCell ref="CH55:DA55"/>
    <mergeCell ref="CH51:DA51"/>
    <mergeCell ref="BR52:CG52"/>
    <mergeCell ref="CH52:DA52"/>
    <mergeCell ref="A53:DA53"/>
    <mergeCell ref="A54:F54"/>
    <mergeCell ref="G54:AD54"/>
    <mergeCell ref="AE54:AS54"/>
    <mergeCell ref="AT54:BE54"/>
    <mergeCell ref="BF54:BQ54"/>
    <mergeCell ref="BR54:CG54"/>
    <mergeCell ref="A51:F51"/>
    <mergeCell ref="G51:AD51"/>
    <mergeCell ref="AE51:AS51"/>
    <mergeCell ref="AT51:BE51"/>
    <mergeCell ref="BF51:BQ51"/>
    <mergeCell ref="BR51:CG51"/>
    <mergeCell ref="CH49:DA49"/>
    <mergeCell ref="A50:F50"/>
    <mergeCell ref="G50:AD50"/>
    <mergeCell ref="AE50:AS50"/>
    <mergeCell ref="AT50:BE50"/>
    <mergeCell ref="BF50:BQ50"/>
    <mergeCell ref="BR50:CG50"/>
    <mergeCell ref="CH50:DA50"/>
    <mergeCell ref="A49:F49"/>
    <mergeCell ref="G49:AD49"/>
    <mergeCell ref="AE49:AS49"/>
    <mergeCell ref="AT49:BE49"/>
    <mergeCell ref="BF49:BQ49"/>
    <mergeCell ref="BR49:CG49"/>
    <mergeCell ref="A46:F46"/>
    <mergeCell ref="G46:BV46"/>
    <mergeCell ref="BW46:CL46"/>
    <mergeCell ref="CM46:DA46"/>
    <mergeCell ref="A47:DA47"/>
    <mergeCell ref="B48:DA48"/>
    <mergeCell ref="A44:F44"/>
    <mergeCell ref="H44:BV44"/>
    <mergeCell ref="BW44:CL44"/>
    <mergeCell ref="CM44:DA44"/>
    <mergeCell ref="A45:F45"/>
    <mergeCell ref="H45:BV45"/>
    <mergeCell ref="BW45:CL45"/>
    <mergeCell ref="CM45:DA45"/>
    <mergeCell ref="A42:F42"/>
    <mergeCell ref="H42:BV42"/>
    <mergeCell ref="BW42:CL42"/>
    <mergeCell ref="CM42:DA42"/>
    <mergeCell ref="A43:F43"/>
    <mergeCell ref="H43:BV43"/>
    <mergeCell ref="BW43:CL43"/>
    <mergeCell ref="CM43:DA43"/>
    <mergeCell ref="A39:F40"/>
    <mergeCell ref="H39:BV39"/>
    <mergeCell ref="BW39:CL40"/>
    <mergeCell ref="CM39:DA40"/>
    <mergeCell ref="H40:BV40"/>
    <mergeCell ref="A41:F41"/>
    <mergeCell ref="H41:BV41"/>
    <mergeCell ref="BW41:CL41"/>
    <mergeCell ref="CM41:DA41"/>
    <mergeCell ref="A37:F37"/>
    <mergeCell ref="H37:BV37"/>
    <mergeCell ref="BW37:CL37"/>
    <mergeCell ref="CM37:DA37"/>
    <mergeCell ref="A38:F38"/>
    <mergeCell ref="H38:BV38"/>
    <mergeCell ref="BW38:CL38"/>
    <mergeCell ref="CM38:DA38"/>
    <mergeCell ref="A34:F35"/>
    <mergeCell ref="H34:BV34"/>
    <mergeCell ref="BW34:CL35"/>
    <mergeCell ref="CM34:DA35"/>
    <mergeCell ref="H35:BV35"/>
    <mergeCell ref="A36:F36"/>
    <mergeCell ref="H36:BV36"/>
    <mergeCell ref="BW36:CL36"/>
    <mergeCell ref="CM36:DA36"/>
    <mergeCell ref="A32:F32"/>
    <mergeCell ref="G32:BV32"/>
    <mergeCell ref="BW32:CL32"/>
    <mergeCell ref="CM32:DA32"/>
    <mergeCell ref="A33:F33"/>
    <mergeCell ref="H33:BV33"/>
    <mergeCell ref="BW33:CL33"/>
    <mergeCell ref="CM33:DA33"/>
    <mergeCell ref="BD28:BL28"/>
    <mergeCell ref="BM28:CP28"/>
    <mergeCell ref="A29:DA29"/>
    <mergeCell ref="A31:F31"/>
    <mergeCell ref="G31:BV31"/>
    <mergeCell ref="BW31:CL31"/>
    <mergeCell ref="CM31:DA31"/>
    <mergeCell ref="CA24:DA24"/>
    <mergeCell ref="A25:DA25"/>
    <mergeCell ref="BV26:CH26"/>
    <mergeCell ref="CK26:CV26"/>
    <mergeCell ref="BX27:CH27"/>
    <mergeCell ref="CL27:CU27"/>
    <mergeCell ref="A22:H22"/>
    <mergeCell ref="I22:AN22"/>
    <mergeCell ref="AO22:BH22"/>
    <mergeCell ref="BI22:BZ22"/>
    <mergeCell ref="CA22:DA22"/>
    <mergeCell ref="A23:H23"/>
    <mergeCell ref="I23:AN23"/>
    <mergeCell ref="AO23:BH23"/>
    <mergeCell ref="BI23:BZ23"/>
    <mergeCell ref="CA23:DA23"/>
    <mergeCell ref="A20:H20"/>
    <mergeCell ref="AO20:BH20"/>
    <mergeCell ref="BI20:BZ20"/>
    <mergeCell ref="CA20:DA20"/>
    <mergeCell ref="A21:H21"/>
    <mergeCell ref="AO21:BH21"/>
    <mergeCell ref="BI21:BZ21"/>
    <mergeCell ref="CA21:DA21"/>
    <mergeCell ref="A18:H18"/>
    <mergeCell ref="AO18:BH18"/>
    <mergeCell ref="BI18:BZ18"/>
    <mergeCell ref="CA18:DA18"/>
    <mergeCell ref="A19:H19"/>
    <mergeCell ref="AO19:BH19"/>
    <mergeCell ref="BI19:BZ19"/>
    <mergeCell ref="CA19:DA19"/>
    <mergeCell ref="A16:H16"/>
    <mergeCell ref="AO16:BH16"/>
    <mergeCell ref="BI16:BZ16"/>
    <mergeCell ref="CA16:DA16"/>
    <mergeCell ref="A17:H17"/>
    <mergeCell ref="AO17:BH17"/>
    <mergeCell ref="BI17:BZ17"/>
    <mergeCell ref="CA17:DA17"/>
    <mergeCell ref="A14:H14"/>
    <mergeCell ref="I14:AN14"/>
    <mergeCell ref="AO14:BH14"/>
    <mergeCell ref="BI14:BZ14"/>
    <mergeCell ref="CA14:DA14"/>
    <mergeCell ref="A15:H15"/>
    <mergeCell ref="AO15:BH15"/>
    <mergeCell ref="BI15:BZ15"/>
    <mergeCell ref="CA15:DA15"/>
    <mergeCell ref="CL10:DA10"/>
    <mergeCell ref="A11:DA11"/>
    <mergeCell ref="A12:DA12"/>
    <mergeCell ref="A13:H13"/>
    <mergeCell ref="I13:AN13"/>
    <mergeCell ref="AO13:BH13"/>
    <mergeCell ref="BI13:BZ13"/>
    <mergeCell ref="CA13:DA13"/>
    <mergeCell ref="A2:DA2"/>
    <mergeCell ref="A3:DA3"/>
    <mergeCell ref="AV4:BE4"/>
    <mergeCell ref="CJ5:DA5"/>
    <mergeCell ref="CJ6:DA7"/>
    <mergeCell ref="AG8:BR8"/>
    <mergeCell ref="CJ8:DA9"/>
  </mergeCells>
  <printOptions/>
  <pageMargins left="0" right="0" top="0.5905511811023623" bottom="0.3937007874015748" header="0.1968503937007874" footer="0.1968503937007874"/>
  <pageSetup fitToHeight="0" fitToWidth="1" horizontalDpi="600" verticalDpi="600" orientation="portrait" paperSize="9" scale="21" r:id="rId1"/>
  <rowBreaks count="2" manualBreakCount="2">
    <brk id="41" max="118" man="1"/>
    <brk id="133" max="118" man="1"/>
  </rowBreaks>
  <colBreaks count="2" manualBreakCount="2">
    <brk id="105" min="1" max="197" man="1"/>
    <brk id="119" max="3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2021-03-29T11:47:12Z</cp:lastPrinted>
  <dcterms:created xsi:type="dcterms:W3CDTF">2011-01-11T10:10:51Z</dcterms:created>
  <dcterms:modified xsi:type="dcterms:W3CDTF">2021-03-29T11:48:28Z</dcterms:modified>
  <cp:category/>
  <cp:version/>
  <cp:contentType/>
  <cp:contentStatus/>
</cp:coreProperties>
</file>